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PĆINSKO VIJEĆE\0V-SJEDNICE OPĆINSKOG VIJEĆA 2021-2025\16. sjednica\IZVRŠENJE\"/>
    </mc:Choice>
  </mc:AlternateContent>
  <xr:revisionPtr revIDLastSave="0" documentId="13_ncr:1_{28EE6D74-D16A-48F3-9F31-AC4B538904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3" i="2" l="1"/>
  <c r="H662" i="2"/>
  <c r="H661" i="2"/>
  <c r="H660" i="2"/>
  <c r="H659" i="2"/>
  <c r="H658" i="2"/>
  <c r="H657" i="2"/>
  <c r="H656" i="2"/>
  <c r="H655" i="2"/>
  <c r="H654" i="2"/>
  <c r="G638" i="2"/>
  <c r="G31" i="2" s="1"/>
  <c r="H31" i="2" s="1"/>
  <c r="F638" i="2"/>
  <c r="E638" i="2"/>
  <c r="H637" i="2"/>
  <c r="H636" i="2"/>
  <c r="H635" i="2"/>
  <c r="H634" i="2"/>
  <c r="H633" i="2"/>
  <c r="H632" i="2"/>
  <c r="G632" i="2"/>
  <c r="F632" i="2"/>
  <c r="E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G619" i="2"/>
  <c r="F619" i="2"/>
  <c r="E619" i="2"/>
  <c r="H618" i="2"/>
  <c r="E618" i="2"/>
  <c r="H617" i="2"/>
  <c r="H616" i="2"/>
  <c r="E616" i="2"/>
  <c r="H615" i="2"/>
  <c r="H614" i="2"/>
  <c r="H613" i="2"/>
  <c r="H612" i="2"/>
  <c r="H611" i="2"/>
  <c r="H610" i="2"/>
  <c r="F609" i="2"/>
  <c r="H609" i="2" s="1"/>
  <c r="G608" i="2"/>
  <c r="E608" i="2"/>
  <c r="E607" i="2" s="1"/>
  <c r="E605" i="2" s="1"/>
  <c r="E571" i="2" s="1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G580" i="2"/>
  <c r="F580" i="2"/>
  <c r="H580" i="2" s="1"/>
  <c r="H579" i="2"/>
  <c r="H578" i="2"/>
  <c r="G577" i="2"/>
  <c r="H577" i="2" s="1"/>
  <c r="G576" i="2"/>
  <c r="H576" i="2" s="1"/>
  <c r="G575" i="2"/>
  <c r="H575" i="2" s="1"/>
  <c r="F575" i="2"/>
  <c r="E575" i="2"/>
  <c r="H574" i="2"/>
  <c r="H573" i="2"/>
  <c r="H572" i="2"/>
  <c r="G571" i="2"/>
  <c r="F571" i="2"/>
  <c r="H571" i="2" s="1"/>
  <c r="H569" i="2"/>
  <c r="H568" i="2"/>
  <c r="F568" i="2"/>
  <c r="E568" i="2"/>
  <c r="H567" i="2"/>
  <c r="H566" i="2"/>
  <c r="G565" i="2"/>
  <c r="H565" i="2" s="1"/>
  <c r="H564" i="2"/>
  <c r="H563" i="2"/>
  <c r="E563" i="2"/>
  <c r="H562" i="2"/>
  <c r="H561" i="2"/>
  <c r="G560" i="2"/>
  <c r="F560" i="2"/>
  <c r="H560" i="2" s="1"/>
  <c r="E560" i="2"/>
  <c r="H559" i="2"/>
  <c r="E559" i="2"/>
  <c r="E558" i="2" s="1"/>
  <c r="H558" i="2"/>
  <c r="H557" i="2"/>
  <c r="G556" i="2"/>
  <c r="G26" i="2" s="1"/>
  <c r="H26" i="2" s="1"/>
  <c r="F556" i="2"/>
  <c r="E556" i="2"/>
  <c r="G555" i="2"/>
  <c r="G37" i="2" s="1"/>
  <c r="H37" i="2" s="1"/>
  <c r="F555" i="2"/>
  <c r="E555" i="2"/>
  <c r="H554" i="2"/>
  <c r="H553" i="2"/>
  <c r="H552" i="2"/>
  <c r="H551" i="2"/>
  <c r="H550" i="2"/>
  <c r="H549" i="2"/>
  <c r="G549" i="2"/>
  <c r="F549" i="2"/>
  <c r="E549" i="2"/>
  <c r="E547" i="2"/>
  <c r="E546" i="2" s="1"/>
  <c r="E544" i="2" s="1"/>
  <c r="E533" i="2" s="1"/>
  <c r="E23" i="2" s="1"/>
  <c r="H543" i="2"/>
  <c r="H542" i="2"/>
  <c r="H541" i="2"/>
  <c r="H540" i="2"/>
  <c r="H539" i="2"/>
  <c r="H538" i="2"/>
  <c r="F537" i="2"/>
  <c r="H537" i="2" s="1"/>
  <c r="E537" i="2"/>
  <c r="E536" i="2"/>
  <c r="H535" i="2"/>
  <c r="E534" i="2"/>
  <c r="G533" i="2"/>
  <c r="G23" i="2" s="1"/>
  <c r="H532" i="2"/>
  <c r="H531" i="2"/>
  <c r="H530" i="2"/>
  <c r="H529" i="2"/>
  <c r="H528" i="2"/>
  <c r="H527" i="2"/>
  <c r="H526" i="2"/>
  <c r="H525" i="2"/>
  <c r="H524" i="2"/>
  <c r="H523" i="2"/>
  <c r="H522" i="2"/>
  <c r="H521" i="2"/>
  <c r="F521" i="2"/>
  <c r="E521" i="2"/>
  <c r="E520" i="2" s="1"/>
  <c r="E518" i="2" s="1"/>
  <c r="F520" i="2"/>
  <c r="H520" i="2" s="1"/>
  <c r="H519" i="2"/>
  <c r="F518" i="2"/>
  <c r="H518" i="2" s="1"/>
  <c r="H517" i="2"/>
  <c r="H516" i="2"/>
  <c r="E516" i="2"/>
  <c r="H515" i="2"/>
  <c r="E515" i="2"/>
  <c r="E513" i="2" s="1"/>
  <c r="H514" i="2"/>
  <c r="H513" i="2"/>
  <c r="H512" i="2"/>
  <c r="F511" i="2"/>
  <c r="H511" i="2" s="1"/>
  <c r="E511" i="2"/>
  <c r="E510" i="2"/>
  <c r="H509" i="2"/>
  <c r="E508" i="2"/>
  <c r="E502" i="2" s="1"/>
  <c r="E22" i="2" s="1"/>
  <c r="H507" i="2"/>
  <c r="H506" i="2"/>
  <c r="H505" i="2"/>
  <c r="H504" i="2"/>
  <c r="H503" i="2"/>
  <c r="G502" i="2"/>
  <c r="H501" i="2"/>
  <c r="F500" i="2"/>
  <c r="H500" i="2" s="1"/>
  <c r="E500" i="2"/>
  <c r="E499" i="2"/>
  <c r="H498" i="2"/>
  <c r="E497" i="2"/>
  <c r="G496" i="2"/>
  <c r="E496" i="2"/>
  <c r="H495" i="2"/>
  <c r="H494" i="2"/>
  <c r="H493" i="2"/>
  <c r="H492" i="2"/>
  <c r="H491" i="2"/>
  <c r="H490" i="2"/>
  <c r="H489" i="2"/>
  <c r="H488" i="2"/>
  <c r="H487" i="2"/>
  <c r="H486" i="2"/>
  <c r="F486" i="2"/>
  <c r="E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E471" i="2"/>
  <c r="H470" i="2"/>
  <c r="H469" i="2"/>
  <c r="E469" i="2"/>
  <c r="H468" i="2"/>
  <c r="E468" i="2"/>
  <c r="H467" i="2"/>
  <c r="H466" i="2"/>
  <c r="E466" i="2"/>
  <c r="H465" i="2"/>
  <c r="H464" i="2"/>
  <c r="H463" i="2"/>
  <c r="H462" i="2"/>
  <c r="H461" i="2"/>
  <c r="H460" i="2"/>
  <c r="G460" i="2"/>
  <c r="F459" i="2"/>
  <c r="F458" i="2" s="1"/>
  <c r="F456" i="2" s="1"/>
  <c r="F455" i="2" s="1"/>
  <c r="F20" i="2" s="1"/>
  <c r="E459" i="2"/>
  <c r="G459" i="2" s="1"/>
  <c r="H459" i="2" s="1"/>
  <c r="E458" i="2"/>
  <c r="H457" i="2"/>
  <c r="G457" i="2"/>
  <c r="E456" i="2"/>
  <c r="E455" i="2"/>
  <c r="H454" i="2"/>
  <c r="F453" i="2"/>
  <c r="H453" i="2" s="1"/>
  <c r="E453" i="2"/>
  <c r="E452" i="2"/>
  <c r="H451" i="2"/>
  <c r="E450" i="2"/>
  <c r="H449" i="2"/>
  <c r="H448" i="2"/>
  <c r="E448" i="2"/>
  <c r="H447" i="2"/>
  <c r="E447" i="2"/>
  <c r="H446" i="2"/>
  <c r="H445" i="2"/>
  <c r="E445" i="2"/>
  <c r="H444" i="2"/>
  <c r="H443" i="2"/>
  <c r="E443" i="2"/>
  <c r="H442" i="2"/>
  <c r="E442" i="2"/>
  <c r="H441" i="2"/>
  <c r="H440" i="2"/>
  <c r="E440" i="2"/>
  <c r="G439" i="2"/>
  <c r="G19" i="2" s="1"/>
  <c r="E439" i="2"/>
  <c r="H438" i="2"/>
  <c r="H437" i="2"/>
  <c r="H436" i="2"/>
  <c r="H435" i="2"/>
  <c r="H434" i="2"/>
  <c r="H433" i="2"/>
  <c r="H432" i="2"/>
  <c r="H431" i="2"/>
  <c r="H430" i="2"/>
  <c r="H429" i="2"/>
  <c r="G423" i="2"/>
  <c r="H423" i="2" s="1"/>
  <c r="F423" i="2"/>
  <c r="E423" i="2"/>
  <c r="H422" i="2"/>
  <c r="H421" i="2"/>
  <c r="F421" i="2"/>
  <c r="E421" i="2"/>
  <c r="E420" i="2" s="1"/>
  <c r="E418" i="2" s="1"/>
  <c r="E417" i="2" s="1"/>
  <c r="E17" i="2" s="1"/>
  <c r="F420" i="2"/>
  <c r="H420" i="2" s="1"/>
  <c r="H419" i="2"/>
  <c r="F418" i="2"/>
  <c r="H418" i="2" s="1"/>
  <c r="H417" i="2"/>
  <c r="G417" i="2"/>
  <c r="F417" i="2"/>
  <c r="H416" i="2"/>
  <c r="H415" i="2"/>
  <c r="H414" i="2"/>
  <c r="H413" i="2"/>
  <c r="H412" i="2"/>
  <c r="H411" i="2"/>
  <c r="H410" i="2"/>
  <c r="H409" i="2"/>
  <c r="H408" i="2"/>
  <c r="H407" i="2"/>
  <c r="H406" i="2"/>
  <c r="G405" i="2"/>
  <c r="G404" i="2" s="1"/>
  <c r="H404" i="2" s="1"/>
  <c r="H403" i="2"/>
  <c r="H402" i="2"/>
  <c r="H401" i="2"/>
  <c r="H400" i="2"/>
  <c r="H399" i="2"/>
  <c r="H398" i="2"/>
  <c r="H397" i="2"/>
  <c r="H396" i="2"/>
  <c r="G395" i="2"/>
  <c r="H395" i="2" s="1"/>
  <c r="G394" i="2"/>
  <c r="H394" i="2" s="1"/>
  <c r="G393" i="2"/>
  <c r="H393" i="2" s="1"/>
  <c r="F393" i="2"/>
  <c r="E393" i="2"/>
  <c r="E392" i="2" s="1"/>
  <c r="H391" i="2"/>
  <c r="G391" i="2"/>
  <c r="H390" i="2"/>
  <c r="H384" i="2"/>
  <c r="H383" i="2"/>
  <c r="E383" i="2"/>
  <c r="E382" i="2" s="1"/>
  <c r="E380" i="2" s="1"/>
  <c r="H382" i="2"/>
  <c r="H381" i="2"/>
  <c r="H380" i="2"/>
  <c r="H379" i="2"/>
  <c r="H378" i="2"/>
  <c r="E378" i="2"/>
  <c r="E377" i="2" s="1"/>
  <c r="E375" i="2" s="1"/>
  <c r="H377" i="2"/>
  <c r="H376" i="2"/>
  <c r="H375" i="2"/>
  <c r="E373" i="2"/>
  <c r="E372" i="2" s="1"/>
  <c r="E370" i="2" s="1"/>
  <c r="H369" i="2"/>
  <c r="H368" i="2"/>
  <c r="E368" i="2"/>
  <c r="H367" i="2"/>
  <c r="E367" i="2"/>
  <c r="H366" i="2"/>
  <c r="H365" i="2"/>
  <c r="E365" i="2"/>
  <c r="H364" i="2"/>
  <c r="H363" i="2"/>
  <c r="H362" i="2"/>
  <c r="H361" i="2"/>
  <c r="H360" i="2"/>
  <c r="H359" i="2"/>
  <c r="H358" i="2"/>
  <c r="H357" i="2"/>
  <c r="H356" i="2"/>
  <c r="H355" i="2"/>
  <c r="E355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G335" i="2"/>
  <c r="H334" i="2"/>
  <c r="H333" i="2"/>
  <c r="G332" i="2"/>
  <c r="F332" i="2"/>
  <c r="F16" i="2" s="1"/>
  <c r="H331" i="2"/>
  <c r="H330" i="2"/>
  <c r="H329" i="2"/>
  <c r="H328" i="2"/>
  <c r="H327" i="2"/>
  <c r="H326" i="2"/>
  <c r="H325" i="2"/>
  <c r="H324" i="2"/>
  <c r="H323" i="2"/>
  <c r="F322" i="2"/>
  <c r="H322" i="2" s="1"/>
  <c r="E322" i="2"/>
  <c r="H311" i="2"/>
  <c r="H310" i="2"/>
  <c r="H309" i="2"/>
  <c r="H308" i="2"/>
  <c r="H307" i="2"/>
  <c r="E307" i="2"/>
  <c r="H286" i="2"/>
  <c r="H285" i="2"/>
  <c r="H284" i="2"/>
  <c r="H283" i="2"/>
  <c r="H282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41" i="2"/>
  <c r="H240" i="2"/>
  <c r="H239" i="2"/>
  <c r="H238" i="2"/>
  <c r="H237" i="2"/>
  <c r="H236" i="2"/>
  <c r="H235" i="2"/>
  <c r="H234" i="2"/>
  <c r="H233" i="2"/>
  <c r="H232" i="2"/>
  <c r="G231" i="2"/>
  <c r="H231" i="2" s="1"/>
  <c r="F231" i="2"/>
  <c r="F15" i="2" s="1"/>
  <c r="H15" i="2" s="1"/>
  <c r="E231" i="2"/>
  <c r="H230" i="2"/>
  <c r="F229" i="2"/>
  <c r="H229" i="2" s="1"/>
  <c r="E229" i="2"/>
  <c r="E228" i="2"/>
  <c r="E226" i="2" s="1"/>
  <c r="E225" i="2" s="1"/>
  <c r="E14" i="2" s="1"/>
  <c r="H227" i="2"/>
  <c r="G225" i="2"/>
  <c r="H224" i="2"/>
  <c r="H223" i="2"/>
  <c r="H222" i="2"/>
  <c r="H221" i="2"/>
  <c r="H220" i="2"/>
  <c r="H219" i="2"/>
  <c r="H218" i="2"/>
  <c r="H217" i="2"/>
  <c r="H216" i="2"/>
  <c r="H215" i="2"/>
  <c r="H209" i="2"/>
  <c r="H208" i="2"/>
  <c r="G208" i="2"/>
  <c r="F208" i="2"/>
  <c r="E208" i="2"/>
  <c r="H207" i="2"/>
  <c r="G207" i="2"/>
  <c r="G205" i="2" s="1"/>
  <c r="F207" i="2"/>
  <c r="E207" i="2"/>
  <c r="H206" i="2"/>
  <c r="F205" i="2"/>
  <c r="E205" i="2"/>
  <c r="H204" i="2"/>
  <c r="F203" i="2"/>
  <c r="H203" i="2" s="1"/>
  <c r="E203" i="2"/>
  <c r="E202" i="2" s="1"/>
  <c r="E200" i="2" s="1"/>
  <c r="E189" i="2" s="1"/>
  <c r="E13" i="2" s="1"/>
  <c r="H201" i="2"/>
  <c r="H199" i="2"/>
  <c r="H198" i="2"/>
  <c r="H197" i="2"/>
  <c r="H196" i="2"/>
  <c r="H195" i="2"/>
  <c r="H194" i="2"/>
  <c r="H193" i="2"/>
  <c r="H192" i="2"/>
  <c r="H191" i="2"/>
  <c r="H190" i="2"/>
  <c r="H188" i="2"/>
  <c r="H187" i="2"/>
  <c r="H186" i="2"/>
  <c r="H185" i="2"/>
  <c r="F184" i="2"/>
  <c r="H184" i="2" s="1"/>
  <c r="E184" i="2"/>
  <c r="E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2" i="2"/>
  <c r="H131" i="2"/>
  <c r="E131" i="2"/>
  <c r="H130" i="2"/>
  <c r="E130" i="2"/>
  <c r="E128" i="2" s="1"/>
  <c r="E80" i="2" s="1"/>
  <c r="E12" i="2" s="1"/>
  <c r="H129" i="2"/>
  <c r="H128" i="2"/>
  <c r="H127" i="2"/>
  <c r="H126" i="2"/>
  <c r="H125" i="2"/>
  <c r="H124" i="2"/>
  <c r="H123" i="2"/>
  <c r="H122" i="2"/>
  <c r="H121" i="2"/>
  <c r="H120" i="2"/>
  <c r="H119" i="2"/>
  <c r="H118" i="2"/>
  <c r="F118" i="2"/>
  <c r="E118" i="2"/>
  <c r="H117" i="2"/>
  <c r="H116" i="2"/>
  <c r="H115" i="2"/>
  <c r="H114" i="2"/>
  <c r="H113" i="2"/>
  <c r="E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G100" i="2"/>
  <c r="F100" i="2"/>
  <c r="H100" i="2" s="1"/>
  <c r="E100" i="2"/>
  <c r="E99" i="2" s="1"/>
  <c r="E98" i="2" s="1"/>
  <c r="H97" i="2"/>
  <c r="H96" i="2"/>
  <c r="H95" i="2"/>
  <c r="H94" i="2"/>
  <c r="H93" i="2"/>
  <c r="H92" i="2"/>
  <c r="H91" i="2"/>
  <c r="H90" i="2"/>
  <c r="H89" i="2"/>
  <c r="H88" i="2"/>
  <c r="H87" i="2"/>
  <c r="F86" i="2"/>
  <c r="H86" i="2" s="1"/>
  <c r="H85" i="2"/>
  <c r="G85" i="2"/>
  <c r="G84" i="2"/>
  <c r="H84" i="2" s="1"/>
  <c r="F84" i="2"/>
  <c r="E84" i="2"/>
  <c r="H83" i="2"/>
  <c r="H82" i="2"/>
  <c r="H81" i="2"/>
  <c r="G80" i="2"/>
  <c r="H80" i="2" s="1"/>
  <c r="F80" i="2"/>
  <c r="H79" i="2"/>
  <c r="H78" i="2"/>
  <c r="H77" i="2"/>
  <c r="H76" i="2"/>
  <c r="H75" i="2"/>
  <c r="H59" i="2"/>
  <c r="H58" i="2"/>
  <c r="H57" i="2"/>
  <c r="F57" i="2"/>
  <c r="E57" i="2"/>
  <c r="H56" i="2"/>
  <c r="H55" i="2"/>
  <c r="F55" i="2"/>
  <c r="E55" i="2"/>
  <c r="H54" i="2"/>
  <c r="H53" i="2"/>
  <c r="H52" i="2"/>
  <c r="H51" i="2"/>
  <c r="H50" i="2"/>
  <c r="H49" i="2"/>
  <c r="H48" i="2"/>
  <c r="F47" i="2"/>
  <c r="H47" i="2" s="1"/>
  <c r="E47" i="2"/>
  <c r="H46" i="2"/>
  <c r="F45" i="2"/>
  <c r="H45" i="2" s="1"/>
  <c r="E45" i="2"/>
  <c r="H44" i="2"/>
  <c r="F43" i="2"/>
  <c r="H43" i="2" s="1"/>
  <c r="E43" i="2"/>
  <c r="E42" i="2" s="1"/>
  <c r="E40" i="2" s="1"/>
  <c r="E39" i="2" s="1"/>
  <c r="F42" i="2"/>
  <c r="H42" i="2" s="1"/>
  <c r="H41" i="2"/>
  <c r="F40" i="2"/>
  <c r="H40" i="2" s="1"/>
  <c r="H39" i="2"/>
  <c r="G39" i="2"/>
  <c r="F39" i="2"/>
  <c r="G38" i="2"/>
  <c r="F37" i="2"/>
  <c r="E37" i="2"/>
  <c r="F31" i="2"/>
  <c r="E31" i="2"/>
  <c r="A31" i="2"/>
  <c r="G30" i="2"/>
  <c r="H30" i="2" s="1"/>
  <c r="F30" i="2"/>
  <c r="E30" i="2"/>
  <c r="A30" i="2"/>
  <c r="G29" i="2"/>
  <c r="F29" i="2"/>
  <c r="H29" i="2" s="1"/>
  <c r="A29" i="2"/>
  <c r="G28" i="2"/>
  <c r="A28" i="2"/>
  <c r="F26" i="2"/>
  <c r="E26" i="2"/>
  <c r="A26" i="2"/>
  <c r="F25" i="2"/>
  <c r="E25" i="2"/>
  <c r="A25" i="2"/>
  <c r="G24" i="2"/>
  <c r="F24" i="2"/>
  <c r="H24" i="2" s="1"/>
  <c r="E24" i="2"/>
  <c r="D24" i="2"/>
  <c r="A24" i="2"/>
  <c r="A23" i="2"/>
  <c r="G22" i="2"/>
  <c r="A22" i="2"/>
  <c r="E21" i="2"/>
  <c r="A21" i="2"/>
  <c r="E20" i="2"/>
  <c r="A20" i="2"/>
  <c r="E19" i="2"/>
  <c r="A19" i="2"/>
  <c r="G18" i="2"/>
  <c r="H18" i="2" s="1"/>
  <c r="F18" i="2"/>
  <c r="E18" i="2"/>
  <c r="A18" i="2"/>
  <c r="G17" i="2"/>
  <c r="F17" i="2"/>
  <c r="H17" i="2" s="1"/>
  <c r="A17" i="2"/>
  <c r="G16" i="2"/>
  <c r="H16" i="2" s="1"/>
  <c r="A16" i="2"/>
  <c r="G15" i="2"/>
  <c r="E15" i="2"/>
  <c r="A15" i="2"/>
  <c r="G14" i="2"/>
  <c r="A14" i="2"/>
  <c r="A13" i="2"/>
  <c r="G12" i="2"/>
  <c r="H12" i="2" s="1"/>
  <c r="F12" i="2"/>
  <c r="A12" i="2"/>
  <c r="H11" i="2"/>
  <c r="G11" i="2"/>
  <c r="F11" i="2"/>
  <c r="A11" i="2"/>
  <c r="A10" i="2"/>
  <c r="A8" i="2"/>
  <c r="E29" i="2" l="1"/>
  <c r="E570" i="2"/>
  <c r="H205" i="2"/>
  <c r="G189" i="2"/>
  <c r="E390" i="2"/>
  <c r="E332" i="2" s="1"/>
  <c r="G392" i="2"/>
  <c r="H392" i="2" s="1"/>
  <c r="G458" i="2"/>
  <c r="H458" i="2" s="1"/>
  <c r="E11" i="2"/>
  <c r="G456" i="2"/>
  <c r="G21" i="2"/>
  <c r="F228" i="2"/>
  <c r="H405" i="2"/>
  <c r="H555" i="2"/>
  <c r="H556" i="2"/>
  <c r="F570" i="2"/>
  <c r="F608" i="2"/>
  <c r="H608" i="2" s="1"/>
  <c r="H638" i="2"/>
  <c r="G25" i="2"/>
  <c r="H25" i="2" s="1"/>
  <c r="F99" i="2"/>
  <c r="F202" i="2"/>
  <c r="H332" i="2"/>
  <c r="F452" i="2"/>
  <c r="F499" i="2"/>
  <c r="F510" i="2"/>
  <c r="F536" i="2"/>
  <c r="E16" i="2" l="1"/>
  <c r="E36" i="2"/>
  <c r="F534" i="2"/>
  <c r="H536" i="2"/>
  <c r="H202" i="2"/>
  <c r="F200" i="2"/>
  <c r="H228" i="2"/>
  <c r="F226" i="2"/>
  <c r="F508" i="2"/>
  <c r="H510" i="2"/>
  <c r="F497" i="2"/>
  <c r="H499" i="2"/>
  <c r="H99" i="2"/>
  <c r="F98" i="2"/>
  <c r="H98" i="2" s="1"/>
  <c r="G13" i="2"/>
  <c r="E28" i="2"/>
  <c r="E38" i="2"/>
  <c r="F28" i="2"/>
  <c r="H28" i="2" s="1"/>
  <c r="H570" i="2"/>
  <c r="F38" i="2"/>
  <c r="H38" i="2" s="1"/>
  <c r="G455" i="2"/>
  <c r="H456" i="2"/>
  <c r="F450" i="2"/>
  <c r="H452" i="2"/>
  <c r="H455" i="2" l="1"/>
  <c r="G20" i="2"/>
  <c r="H20" i="2" s="1"/>
  <c r="G36" i="2"/>
  <c r="F496" i="2"/>
  <c r="H497" i="2"/>
  <c r="F533" i="2"/>
  <c r="H534" i="2"/>
  <c r="F439" i="2"/>
  <c r="H450" i="2"/>
  <c r="H200" i="2"/>
  <c r="F189" i="2"/>
  <c r="E10" i="2"/>
  <c r="E35" i="2"/>
  <c r="E8" i="2" s="1"/>
  <c r="H226" i="2"/>
  <c r="F225" i="2"/>
  <c r="F502" i="2"/>
  <c r="H508" i="2"/>
  <c r="F36" i="2" l="1"/>
  <c r="H36" i="2" s="1"/>
  <c r="F13" i="2"/>
  <c r="H13" i="2" s="1"/>
  <c r="H189" i="2"/>
  <c r="G35" i="2"/>
  <c r="G10" i="2"/>
  <c r="F19" i="2"/>
  <c r="H19" i="2" s="1"/>
  <c r="H439" i="2"/>
  <c r="F23" i="2"/>
  <c r="H23" i="2" s="1"/>
  <c r="H533" i="2"/>
  <c r="F21" i="2"/>
  <c r="H21" i="2" s="1"/>
  <c r="H496" i="2"/>
  <c r="H225" i="2"/>
  <c r="F14" i="2"/>
  <c r="H14" i="2" s="1"/>
  <c r="H502" i="2"/>
  <c r="F22" i="2"/>
  <c r="H22" i="2" s="1"/>
  <c r="G8" i="2" l="1"/>
  <c r="H10" i="2"/>
  <c r="F35" i="2"/>
  <c r="F8" i="2" s="1"/>
  <c r="F10" i="2"/>
  <c r="H8" i="2" l="1"/>
  <c r="H35" i="2"/>
</calcChain>
</file>

<file path=xl/sharedStrings.xml><?xml version="1.0" encoding="utf-8"?>
<sst xmlns="http://schemas.openxmlformats.org/spreadsheetml/2006/main" count="1108" uniqueCount="273">
  <si>
    <t xml:space="preserve">OPĆINA MIHOVLJAN </t>
  </si>
  <si>
    <t xml:space="preserve"> </t>
  </si>
  <si>
    <t>POSEBNI DIO</t>
  </si>
  <si>
    <t xml:space="preserve">  </t>
  </si>
  <si>
    <t>Indeks</t>
  </si>
  <si>
    <t>RAZDJEL: 001 OPĆINSKO VIJEĆE, NAČELNIK, JEDINSTVENI UPRAVNI ODJEL, DJEČJI VRTIĆ</t>
  </si>
  <si>
    <t>GLAVA: 00101 OPĆINSKO VIJEĆE, NAČELNIK</t>
  </si>
  <si>
    <t>GLAVA: 00102 JEDINSTVENI UPRAVNI ODJEL</t>
  </si>
  <si>
    <t>GLAVA: 00103 DJEČJI VRTIĆ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</si>
  <si>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</si>
  <si>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</si>
  <si>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</si>
  <si>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</si>
  <si>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</si>
  <si>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</si>
  <si>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</si>
  <si>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Tekuće donacije udrugama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</si>
  <si>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</si>
  <si>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</si>
  <si>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</si>
  <si>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</si>
  <si>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</si>
  <si>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</si>
  <si>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</si>
  <si>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 xml:space="preserve">Kapitalni projekt: K100101 Zagorski vodovod - Sufinanciranje izgradnje vodnih građevina </t>
  </si>
  <si>
    <t xml:space="preserve">Kapitalne donacije </t>
  </si>
  <si>
    <t>Kapitalni projekt: K100102 Zgrada općine – uredske prostorije</t>
  </si>
  <si>
    <t xml:space="preserve">Rashodi za nabavu nefinancijske imovine </t>
  </si>
  <si>
    <t xml:space="preserve">Rashodi za nabavu proizvedene dugotrajne imovine </t>
  </si>
  <si>
    <t xml:space="preserve">Građevinski objekt </t>
  </si>
  <si>
    <t>Kapitalni projekt: K100103 Zgrada općine – sportske prostorije</t>
  </si>
  <si>
    <t>Kapitalni projekt: K100104 Zgrada općine – sanitarne prostorije</t>
  </si>
  <si>
    <t>Kapitalni projekt: K100105 Zgrada općine – prostorija arhive i sanitarne prostorije</t>
  </si>
  <si>
    <t>PROGRAM: 1002 JAVNA UPRAVA I ADMINISTRACIJA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</si>
  <si>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</si>
  <si>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</si>
  <si>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</si>
  <si>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</si>
  <si>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</si>
  <si>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</si>
  <si>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</si>
  <si>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</si>
  <si>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</si>
  <si>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</si>
  <si>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</si>
  <si>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</si>
  <si>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</si>
  <si>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</si>
  <si>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</si>
  <si>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</si>
  <si>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</si>
  <si>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</si>
  <si>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</si>
  <si>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</si>
  <si>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</si>
  <si>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</si>
  <si>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</si>
  <si>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</si>
  <si>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Aktivnost: A100108 Naknade za rad predstavničkih i izvršnih radnih tijela</t>
  </si>
  <si>
    <t>0111</t>
  </si>
  <si>
    <t>Aktivnost: A100110  Političke stranke - redovito godišnje financiranje</t>
  </si>
  <si>
    <t>0112</t>
  </si>
  <si>
    <t xml:space="preserve">Ostali rashodi </t>
  </si>
  <si>
    <t xml:space="preserve">Aktivnosti: A100112 Održavanje opreme i osiguranje opreme </t>
  </si>
  <si>
    <t xml:space="preserve">Ostali nespomenuti rashodi </t>
  </si>
  <si>
    <t>Aktivnost, A100213 Otplate glavnice kredita (za Dječji vrtić) – dugoročni kredit</t>
  </si>
  <si>
    <t>Izvor financiranja: 11 Opći prihodi i primici, 52 Prihodi iz državnog proračuna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</si>
  <si>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</si>
  <si>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</si>
  <si>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</si>
  <si>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 xml:space="preserve">Aktivnost, A100216 Otplate glavnice besk. Zajma (Drž. Proračun. 1406) – kratkoročni </t>
  </si>
  <si>
    <t>Aktivnost, A100217 Usluge promidžbe i informiranja</t>
  </si>
  <si>
    <t>Aktivnost, A100218 Računalne usluge</t>
  </si>
  <si>
    <t>Aktivnost, A100220 Suf. arhivskog centra Popovec</t>
  </si>
  <si>
    <t>Aktivnost, A100221 Tekuća pričuva</t>
  </si>
  <si>
    <t>Aktivnost, A100222 Izdaci za objave u Službenom glasniku</t>
  </si>
  <si>
    <t>Aktivnost, A100223 Računalni program za uredsko poslovanje</t>
  </si>
  <si>
    <t>Aktivnost, A100224 Program za transparentnost</t>
  </si>
  <si>
    <t>Kapitalni projekt: K100202 Širokopojasni internet</t>
  </si>
  <si>
    <t xml:space="preserve">Izvor financiranja:11 Opći prihodi i primici </t>
  </si>
  <si>
    <t>0460</t>
  </si>
  <si>
    <t>Postrojenja i oprema</t>
  </si>
  <si>
    <t>Kapitalni projekt: K100203 Uredski namještaj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</si>
  <si>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</si>
  <si>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</si>
  <si>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</si>
  <si>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</si>
  <si>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</si>
  <si>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</si>
  <si>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</si>
  <si>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</si>
  <si>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</si>
  <si>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</si>
  <si>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Aktivnost: A100305, Dezinfekcija prostorija općine</t>
  </si>
  <si>
    <t>0760</t>
  </si>
  <si>
    <t>Aktivnost: A100306 Hrvatski crveni križ Zlatar</t>
  </si>
  <si>
    <t>1090</t>
  </si>
  <si>
    <t>Donacije i ostali rashodi</t>
  </si>
  <si>
    <t xml:space="preserve">Aktivnost: A100307 Opskrba pitkom vodom (DVD i općina) </t>
  </si>
  <si>
    <t>0630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</si>
  <si>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</si>
  <si>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</si>
  <si>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</si>
  <si>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ODRŽAVANJE KOMUNALNE INFRASTRUKTURE </t>
  </si>
  <si>
    <t xml:space="preserve">Kapitalni projekt: K100501 Javna rasvjeta </t>
  </si>
  <si>
    <t>Izvor financiranja: 11 Opći prihodi i primici, 43 Prihodi za posebne namjene</t>
  </si>
  <si>
    <t>0640</t>
  </si>
  <si>
    <t xml:space="preserve">Rashodi za nabavu nefinancijske dugotrajne imovine </t>
  </si>
  <si>
    <t xml:space="preserve">Građevinski objekti </t>
  </si>
  <si>
    <t>Kapitalni projekt: K100502 Održavanje postojećih, nerazvrstanih cesta na pod. Mihovljana - asfaltiranje</t>
  </si>
  <si>
    <t>0451</t>
  </si>
  <si>
    <t>Kapitalni projekt: K100503 Dokumentacija za cestu Mihovljan – Kovačići – Večkovići – Strugača</t>
  </si>
  <si>
    <t>Izvor financiranja: 81 Primici od zaduživanja</t>
  </si>
  <si>
    <t xml:space="preserve">Rashodi za nabavu imovine </t>
  </si>
  <si>
    <t xml:space="preserve">Nematerijalna imovina </t>
  </si>
  <si>
    <t>Kapitalni projekt: K100506 Rekonstrukcija postojeće nerazvrstane ceste M-Mihovljan–Kovačići–Večkovići–Strugača</t>
  </si>
  <si>
    <t>Kapitalni projekt: K100507 Sanacija klizišta</t>
  </si>
  <si>
    <t xml:space="preserve">Izvor financiranja: 11 Opći prihodi i primici, 52 Prihodi iz državnog proračuna </t>
  </si>
  <si>
    <t xml:space="preserve">Kapitalni projekt: K100508 Nogostup i oborinska odvodnja </t>
  </si>
  <si>
    <t xml:space="preserve">Izvor financiranja: 11 Opći prihodi i primici, 52 Prihodi iz državnog proračuna, 51 Prihodi iz Županijskog proračuna  </t>
  </si>
  <si>
    <t xml:space="preserve">Rashodi za nabavu proizvedene dugotrajne  imovine </t>
  </si>
  <si>
    <t>Kapitalni projekt: K100508 Most u centru Mihovljana</t>
  </si>
  <si>
    <t>Izvori financiranja: 11 Opći prihodi i primici</t>
  </si>
  <si>
    <t>Kapitalni projekt: K100509 Prilaz Dječjem igralištu i šetnica</t>
  </si>
  <si>
    <t xml:space="preserve">Kapitalni projekt: K100510 Projekti i geodezija </t>
  </si>
  <si>
    <t>0150</t>
  </si>
  <si>
    <t>Kapitalni projekt: K100511 Zemljište – centar</t>
  </si>
  <si>
    <t xml:space="preserve">Materijalna imovina </t>
  </si>
  <si>
    <t>Kapitalni projekt: K100512 Autobusna stajališta uz ŽC2125</t>
  </si>
  <si>
    <t>Kapitalni projekt: K100513 Izgradnja parka hrvatskih branitelja u Mihovljanu</t>
  </si>
  <si>
    <t>Izvori financiranja: 11 Opći prihodi i primici, 52 Lokalna akcijska grupa Zeleni bregi</t>
  </si>
  <si>
    <t>Kapitalni projekt: K100514 Zemljište – za proširenje Mjesnog groblja</t>
  </si>
  <si>
    <t>Kapitalni projekt: K100515 Groblje – izrada betonskih okvira na grobnim mjestima</t>
  </si>
  <si>
    <t>Izvor financiranja: 43 Prihodi za posebne namjene</t>
  </si>
  <si>
    <t>0660</t>
  </si>
  <si>
    <t>Kapitalni projekt: K100516 Mrtvačnica Mihovljan – uređenje prilaza</t>
  </si>
  <si>
    <t>Kapitalni projekt: K100517 Oprema za mrtvačnicu</t>
  </si>
  <si>
    <t>Kapitalni projekt: K100518 Zemljište – za Dječje igralište</t>
  </si>
  <si>
    <t>Kapitalni projekt: K100519 Dječja igrališta sa igralima i spravama</t>
  </si>
  <si>
    <t xml:space="preserve">Izvori financiranja: 52 Prihodi iz Državnog proračuna </t>
  </si>
  <si>
    <t>Aktivnost:A100501 Centar – uređenje zelene površine</t>
  </si>
  <si>
    <t>Usluge tekućeg i investicijskog održavanja</t>
  </si>
  <si>
    <t xml:space="preserve">Kapitalni projekt: K100520 Javna rasvjeta uz nogometno igralište </t>
  </si>
  <si>
    <t>Aktivnost: A100601, Održavanje cesta:kameni materijal i prijevoz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</si>
  <si>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</si>
  <si>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</si>
  <si>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</si>
  <si>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</si>
  <si>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</si>
  <si>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</si>
  <si>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 xml:space="preserve">Rashodi za materijal energiju </t>
  </si>
  <si>
    <t>Aktivnost:100608 Uređenje odvodnih jaraka (koji nisu u nadležnosti HR voda)</t>
  </si>
  <si>
    <t xml:space="preserve">Aktivnost: A100609 Održavanje groblja i javnih površina </t>
  </si>
  <si>
    <t xml:space="preserve">Izvor financiranja: 11 Opći prihodi i primici,  31 Vlastiti prihod </t>
  </si>
  <si>
    <t xml:space="preserve">Aktivnost: A100610 Tekuće uređenje centra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</si>
  <si>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</si>
  <si>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</si>
  <si>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</si>
  <si>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</si>
  <si>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</si>
  <si>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</si>
  <si>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</si>
  <si>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 xml:space="preserve">Aktivnost: A100616 Uređenje bankina uz ceste </t>
  </si>
  <si>
    <t xml:space="preserve">PROGRAM:1007  JAČANJE GOSPODARSTVA 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</si>
  <si>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</si>
  <si>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</si>
  <si>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</si>
  <si>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</si>
  <si>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</si>
  <si>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>Aktivnost: A100802 Fond za zaštitu okoliša</t>
  </si>
  <si>
    <t>0530</t>
  </si>
  <si>
    <t>Kazne, penali i naknade štete</t>
  </si>
  <si>
    <t>Aktivnost: A100803 Naknada za korištenje odlagališta otpada</t>
  </si>
  <si>
    <t xml:space="preserve">PROGRAM:1009 ZAŠTITA, OČUVANJE I UNAPREĐENJE ZDRAVLJA </t>
  </si>
  <si>
    <t>Aktivnost: A100901 Izdaci za veterinarsko - higijeničarsku službu</t>
  </si>
  <si>
    <t>Izvor financiranja: 11, Ostali prihodi i primici</t>
  </si>
  <si>
    <t xml:space="preserve">Aktivnost: A100902 Deratizacija </t>
  </si>
  <si>
    <t>Aktivnost: A100903 Analiza pitke vode</t>
  </si>
  <si>
    <t>PROGRAM: 1010 RAZVOJ ŠKOLSTVA/OSNOVNA,SREDNJA VISOKA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</si>
  <si>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</si>
  <si>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</si>
  <si>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</si>
  <si>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</si>
  <si>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</si>
  <si>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</si>
  <si>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</si>
  <si>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</si>
  <si>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</si>
  <si>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</si>
  <si>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</si>
  <si>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</si>
  <si>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</si>
  <si>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</si>
  <si>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</si>
  <si>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>Kapitalni projekt: K101001  Kapitalne pomoći OŠ - oprema</t>
  </si>
  <si>
    <t xml:space="preserve">PROGRAM:1011 RAZVOJ SPORTA I REKREACIJE </t>
  </si>
  <si>
    <t>Aktivnost: A101101 Program javnih potreba u sportu</t>
  </si>
  <si>
    <t xml:space="preserve">Donacije i osti rashodi </t>
  </si>
  <si>
    <t xml:space="preserve">Donacije  </t>
  </si>
  <si>
    <t>PROGRAM:1012 PROMICANJE KULTURE I RELIGIJE</t>
  </si>
  <si>
    <t>Aktivnost: A101201 Izdaci za obilježavanje dana Općine i župe Mihovljan</t>
  </si>
  <si>
    <t>0820</t>
  </si>
  <si>
    <t>Aktivnost: A101202 Udruge u kulturi i ostale organizacije</t>
  </si>
  <si>
    <t xml:space="preserve">Aktivnost: A101203 Kazališne predstave </t>
  </si>
  <si>
    <t>Aktivnost: A101204 Donacije župnoj crkvi Mihovljan - suf.uređ.crkv.obj.</t>
  </si>
  <si>
    <t>0840</t>
  </si>
  <si>
    <t xml:space="preserve">Kapitalne pomoći </t>
  </si>
  <si>
    <t>Aktivnost: A101205 Sredstva za uređenje crkvenih objekata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</si>
  <si>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</si>
  <si>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</si>
  <si>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</si>
  <si>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</si>
  <si>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</si>
  <si>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</si>
  <si>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 xml:space="preserve">Aktivnost: A101303 Osnovna škola – školska kuhinja/socijala </t>
  </si>
  <si>
    <t>GLAVA:00102  JEDINSTVENI UPRAVNI ODJEL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</si>
  <si>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</si>
  <si>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</si>
  <si>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</si>
  <si>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</si>
  <si>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</si>
  <si>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</si>
  <si>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</si>
  <si>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>GLAVA:00103 DJEČJI VRTIĆ</t>
  </si>
  <si>
    <t xml:space="preserve">Izvor financiranja: 11V Opći prihodi i primici Općine za vrtić, 31 Vlastiti prihodi vrtića, 51V Tekuće pomoći KZŽ za vrtić </t>
  </si>
  <si>
    <t xml:space="preserve">Izvor financiranja: 11V Opći prihodi i primici Općine za vrtić, 31 Vlastiti prihodi vrtića, 51V Tekuće pomoći KZŽ za vrtić   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</si>
  <si>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</si>
  <si>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</si>
  <si>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</si>
  <si>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</si>
  <si>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 xml:space="preserve">Izvor financiranja: 11V Opći prihodi i primici Općine za vrtić, 52V Tekuće pomoći državni pr. za vrtić </t>
  </si>
  <si>
    <t xml:space="preserve">Aktivnost: A100208 Ostali nespomenuti izdaci </t>
  </si>
  <si>
    <t>Aktivnosti: A100209 Održavanje opreme i osiguranje opreme i zaposlenih</t>
  </si>
  <si>
    <t>Aktivnost: A100210 Financijski rashodi</t>
  </si>
  <si>
    <t xml:space="preserve">Aktivnost: A100211 Ulaganje u računalne programe </t>
  </si>
  <si>
    <t xml:space="preserve">Aktivnost:A100801 Iznošenje i odvoz smeća </t>
  </si>
  <si>
    <t xml:space="preserve">Izvori financiranja:11 Opći prihodi i primici Općine za vrtić </t>
  </si>
  <si>
    <t>Aktivnost: A100901 Opskrba vodom</t>
  </si>
  <si>
    <t xml:space="preserve">Izvor financiranja: 11V Opći prihodi i primici Općine za vrtić </t>
  </si>
  <si>
    <t>Aktivnost: A100902 Deratizacija i dezinsekcija</t>
  </si>
  <si>
    <t>Aktivnost: A100903 Dimnjačarske i ekološke usluge</t>
  </si>
  <si>
    <t>0560</t>
  </si>
  <si>
    <t>Aktivnost: A100904 Obvezni i preve. Zdravstveni pregled zaposlenika</t>
  </si>
  <si>
    <t>Aktivnost: A100905 Ostale zdravstvene i veterinarske usluge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</si>
  <si>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</si>
  <si>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</si>
  <si>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</si>
  <si>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</si>
  <si>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</si>
  <si>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</si>
  <si>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 vrtić</t>
  </si>
  <si>
    <t>41V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</si>
  <si>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</si>
  <si>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</si>
  <si>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</si>
  <si>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</si>
  <si>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</si>
  <si>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</si>
  <si>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</si>
  <si>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</si>
  <si>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</si>
  <si>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</si>
  <si>
    <t xml:space="preserve">RASHODI/IZDACI PO ORGANIZACIJSKOJ I PROGRAMSKOJ KLASIFIKACIJI I IZVORI IFNANCIRANJA </t>
  </si>
  <si>
    <t xml:space="preserve">RTIĆ MIHOLJČEK </t>
  </si>
  <si>
    <t>PROGRAM: 1014 RAZVOJ I UPRAVLJANJE SUSTAVA VODOOPSKRBE</t>
  </si>
  <si>
    <t xml:space="preserve">PROGRAM:1006 KOMUNALNA INFRASTRUKTURA – ODRŽAVANJE  I UPRAVLJANJE </t>
  </si>
  <si>
    <t xml:space="preserve">Izvor financiranja: 11 Opći prihodi i primici, 52 Prihodi iz državnog proračuna, 54 Fond </t>
  </si>
  <si>
    <t xml:space="preserve">Izvor financiranja: 11 Opći prihodi i primici, 52 Prihodi iz državnog proračuna. 43 Prihodi za posebne namjene </t>
  </si>
  <si>
    <t>Izvorni plan 2022</t>
  </si>
  <si>
    <t>I. izmjene i dopune 2022</t>
  </si>
  <si>
    <t>Izvršenje 2022</t>
  </si>
  <si>
    <t>Kapitalni projekt: K101201 Rekonstrukcija društvenog doma-krov</t>
  </si>
  <si>
    <t xml:space="preserve">GODIŠNJI IZVJEŠTAJ O IZVRŠENJU PRORAČUNA ZA 2022.GODINU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</si>
</sst>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EA75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111111"/>
      <name val="Calibri"/>
      <family val="2"/>
      <charset val="238"/>
    </font>
    <font>
      <sz val="10"/>
      <color rgb="FF111111"/>
      <name val="Calibri"/>
      <family val="2"/>
      <charset val="238"/>
    </font>
    <font>
      <b/>
      <sz val="11"/>
      <color rgb="FF11111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0" xfId="0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2" fontId="7" fillId="0" borderId="0" xfId="0" applyNumberFormat="1" applyFont="1"/>
    <xf numFmtId="0" fontId="2" fillId="0" borderId="0" xfId="0" applyFont="1"/>
    <xf numFmtId="4" fontId="5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/>
    <xf numFmtId="4" fontId="11" fillId="0" borderId="0" xfId="0" applyNumberFormat="1" applyFont="1"/>
    <xf numFmtId="0" fontId="1" fillId="0" borderId="0" xfId="0" applyFont="1"/>
    <xf numFmtId="0" fontId="1" fillId="2" borderId="0" xfId="0" applyFont="1" applyFill="1"/>
    <xf numFmtId="49" fontId="1" fillId="2" borderId="0" xfId="0" applyNumberFormat="1" applyFont="1" applyFill="1"/>
    <xf numFmtId="4" fontId="11" fillId="2" borderId="0" xfId="0" applyNumberFormat="1" applyFont="1" applyFill="1"/>
    <xf numFmtId="0" fontId="12" fillId="0" borderId="0" xfId="0" applyFont="1"/>
    <xf numFmtId="0" fontId="13" fillId="0" borderId="0" xfId="0" applyFont="1"/>
    <xf numFmtId="49" fontId="0" fillId="0" borderId="0" xfId="0" applyNumberFormat="1" applyFont="1"/>
    <xf numFmtId="4" fontId="14" fillId="0" borderId="0" xfId="0" applyNumberFormat="1" applyFont="1"/>
    <xf numFmtId="0" fontId="0" fillId="0" borderId="0" xfId="0" applyFont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/>
    <xf numFmtId="2" fontId="18" fillId="0" borderId="0" xfId="0" applyNumberFormat="1" applyFont="1"/>
    <xf numFmtId="4" fontId="9" fillId="0" borderId="0" xfId="0" applyNumberFormat="1" applyFont="1"/>
    <xf numFmtId="2" fontId="10" fillId="0" borderId="0" xfId="0" applyNumberFormat="1" applyFont="1"/>
    <xf numFmtId="4" fontId="10" fillId="0" borderId="0" xfId="0" applyNumberFormat="1" applyFont="1"/>
    <xf numFmtId="4" fontId="19" fillId="0" borderId="0" xfId="0" applyNumberFormat="1" applyFont="1"/>
    <xf numFmtId="2" fontId="19" fillId="0" borderId="0" xfId="0" applyNumberFormat="1" applyFont="1"/>
    <xf numFmtId="49" fontId="18" fillId="0" borderId="0" xfId="0" applyNumberFormat="1" applyFont="1"/>
    <xf numFmtId="0" fontId="20" fillId="0" borderId="0" xfId="0" applyFont="1"/>
    <xf numFmtId="49" fontId="20" fillId="0" borderId="0" xfId="0" applyNumberFormat="1" applyFont="1"/>
    <xf numFmtId="4" fontId="20" fillId="0" borderId="0" xfId="0" applyNumberFormat="1" applyFont="1"/>
    <xf numFmtId="2" fontId="20" fillId="0" borderId="0" xfId="0" applyNumberFormat="1" applyFont="1"/>
    <xf numFmtId="0" fontId="10" fillId="3" borderId="0" xfId="0" applyFont="1" applyFill="1"/>
    <xf numFmtId="49" fontId="10" fillId="3" borderId="0" xfId="0" applyNumberFormat="1" applyFont="1" applyFill="1"/>
    <xf numFmtId="4" fontId="9" fillId="3" borderId="0" xfId="0" applyNumberFormat="1" applyFont="1" applyFill="1"/>
    <xf numFmtId="4" fontId="8" fillId="3" borderId="0" xfId="0" applyNumberFormat="1" applyFont="1" applyFill="1"/>
    <xf numFmtId="0" fontId="2" fillId="3" borderId="0" xfId="0" applyFont="1" applyFill="1"/>
    <xf numFmtId="49" fontId="2" fillId="3" borderId="0" xfId="0" applyNumberFormat="1" applyFont="1" applyFill="1"/>
    <xf numFmtId="4" fontId="5" fillId="3" borderId="0" xfId="0" applyNumberFormat="1" applyFont="1" applyFill="1"/>
    <xf numFmtId="2" fontId="10" fillId="4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1" fillId="0" borderId="0" xfId="0" applyFont="1" applyBorder="1" applyAlignment="1"/>
    <xf numFmtId="0" fontId="20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400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A75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1C31BF"/>
      <rgbColor rgb="FF55308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BC57-9234-42F8-8B40-D2D7F3BA0398}">
  <sheetPr>
    <pageSetUpPr fitToPage="1"/>
  </sheetPr>
  <dimension ref="A1:H678"/>
  <sheetViews>
    <sheetView tabSelected="1" workbookViewId="0">
      <selection activeCell="B4" sqref="B4"/>
    </sheetView>
  </sheetViews>
  <sheetFormatPr defaultRowHeight="15" x14ac:dyDescent="0.25"/>
  <cols>
    <col min="1" max="1" width="19.140625" style="4" customWidth="1"/>
    <col min="2" max="2" width="53.140625" style="4" customWidth="1"/>
    <col min="3" max="3" width="19.140625" style="1" customWidth="1"/>
    <col min="4" max="4" width="1.5703125" style="4" customWidth="1"/>
    <col min="5" max="6" width="13.5703125" style="2" customWidth="1"/>
    <col min="7" max="7" width="12.5703125" style="3" customWidth="1"/>
    <col min="8" max="8" width="7.140625" style="4" customWidth="1"/>
  </cols>
  <sheetData>
    <row r="1" spans="1:8" x14ac:dyDescent="0.25">
      <c r="A1" s="16" t="s">
        <v>0</v>
      </c>
      <c r="B1" s="16" t="s">
        <v>1</v>
      </c>
    </row>
    <row r="3" spans="1:8" ht="15.75" x14ac:dyDescent="0.25">
      <c r="A3" s="16" t="s">
        <v>2</v>
      </c>
      <c r="B3" s="5" t="s">
        <v>1</v>
      </c>
    </row>
    <row r="4" spans="1:8" x14ac:dyDescent="0.25">
      <c r="A4" s="16"/>
      <c r="B4" s="16" t="s">
        <v>272</v>
      </c>
      <c r="C4" s="6"/>
    </row>
    <row r="5" spans="1:8" x14ac:dyDescent="0.25">
      <c r="A5" s="16"/>
      <c r="B5" s="16"/>
      <c r="C5" s="6"/>
    </row>
    <row r="6" spans="1:8" ht="30" x14ac:dyDescent="0.25">
      <c r="A6" s="7" t="s">
        <v>3</v>
      </c>
      <c r="B6" s="7" t="s">
        <v>262</v>
      </c>
      <c r="C6" s="8"/>
      <c r="D6" s="9"/>
      <c r="E6" s="39" t="s">
        <v>268</v>
      </c>
      <c r="F6" s="39" t="s">
        <v>269</v>
      </c>
      <c r="G6" s="39" t="s">
        <v>270</v>
      </c>
      <c r="H6" s="19" t="s">
        <v>4</v>
      </c>
    </row>
    <row r="8" spans="1:8" x14ac:dyDescent="0.25">
      <c r="A8" s="12" t="str">
        <f>A35</f>
        <v>RAZDJEL: 001 OPĆINSKO VIJEĆE, NAČELNIK, JEDINSTVENI UPRAVNI ODJEL, DJEČJI VRTIĆ</v>
      </c>
      <c r="B8" s="12"/>
      <c r="C8" s="12" t="s">
        <v>263</v>
      </c>
      <c r="D8" s="12"/>
      <c r="E8" s="10">
        <f>E35</f>
        <v>12620000</v>
      </c>
      <c r="F8" s="10">
        <f>F35</f>
        <v>10500000</v>
      </c>
      <c r="G8" s="10">
        <f>G35</f>
        <v>9307644.9299999997</v>
      </c>
      <c r="H8" s="11">
        <f>G8/F8</f>
        <v>0.88644237428571426</v>
      </c>
    </row>
    <row r="9" spans="1:8" x14ac:dyDescent="0.25">
      <c r="A9" s="16"/>
      <c r="B9" s="16"/>
      <c r="C9" s="16"/>
      <c r="D9" s="16"/>
      <c r="E9" s="13"/>
      <c r="F9" s="13"/>
      <c r="G9" s="14"/>
      <c r="H9" s="11"/>
    </row>
    <row r="10" spans="1:8" x14ac:dyDescent="0.25">
      <c r="A10" s="40" t="str">
        <f>A36</f>
        <v>GLAVA: 00101 OPĆINSKO VIJEĆE, NAČELNIK</v>
      </c>
      <c r="B10" s="40"/>
      <c r="C10" s="40"/>
      <c r="D10" s="40"/>
      <c r="E10" s="41">
        <f>E36</f>
        <v>10738400</v>
      </c>
      <c r="F10" s="41">
        <f>F36</f>
        <v>8670240</v>
      </c>
      <c r="G10" s="41">
        <f>G36</f>
        <v>7587508.6100000003</v>
      </c>
      <c r="H10" s="42">
        <f t="shared" ref="H10:H31" si="0">G10/F10</f>
        <v>0.87512094359556369</v>
      </c>
    </row>
    <row r="11" spans="1:8" x14ac:dyDescent="0.25">
      <c r="A11" s="31" t="str">
        <f>A39</f>
        <v xml:space="preserve">PROGRAM: 1001 RAZVOJ ZAJEDNICE  </v>
      </c>
      <c r="B11" s="31"/>
      <c r="C11" s="31"/>
      <c r="D11" s="31"/>
      <c r="E11" s="43">
        <f>E39</f>
        <v>415000</v>
      </c>
      <c r="F11" s="43">
        <f>F39</f>
        <v>280000</v>
      </c>
      <c r="G11" s="43">
        <f>G39</f>
        <v>247183.22</v>
      </c>
      <c r="H11" s="44">
        <f t="shared" si="0"/>
        <v>0.88279721428571434</v>
      </c>
    </row>
    <row r="12" spans="1:8" x14ac:dyDescent="0.25">
      <c r="A12" s="31" t="str">
        <f>A80</f>
        <v>PROGRAM: 1002 JAVNA UPRAVA I ADMINISTRACIJA</v>
      </c>
      <c r="B12" s="31"/>
      <c r="C12" s="31"/>
      <c r="D12" s="31"/>
      <c r="E12" s="43">
        <f>E80</f>
        <v>3972400</v>
      </c>
      <c r="F12" s="43">
        <f>F80</f>
        <v>4016240</v>
      </c>
      <c r="G12" s="43">
        <f>G80</f>
        <v>3708970.19</v>
      </c>
      <c r="H12" s="44">
        <f t="shared" si="0"/>
        <v>0.92349316524908864</v>
      </c>
    </row>
    <row r="13" spans="1:8" x14ac:dyDescent="0.25">
      <c r="A13" s="31" t="str">
        <f>A189</f>
        <v xml:space="preserve">PROGRAM: 1003  ORGANIZACIJA I PROVOĐENJE ZAŠTITE I SPAŠAVANJA </v>
      </c>
      <c r="B13" s="31"/>
      <c r="C13" s="31"/>
      <c r="D13" s="31"/>
      <c r="E13" s="43">
        <f>E189</f>
        <v>287000</v>
      </c>
      <c r="F13" s="43">
        <f>F189</f>
        <v>380000</v>
      </c>
      <c r="G13" s="43">
        <f>G189</f>
        <v>367011.82999999996</v>
      </c>
      <c r="H13" s="44">
        <f t="shared" si="0"/>
        <v>0.96582060526315783</v>
      </c>
    </row>
    <row r="14" spans="1:8" x14ac:dyDescent="0.25">
      <c r="A14" s="31" t="str">
        <f>A225</f>
        <v xml:space="preserve">PROGRAM:1004  POTPORA POLJOPRIVREDI  </v>
      </c>
      <c r="B14" s="31"/>
      <c r="C14" s="31"/>
      <c r="D14" s="31"/>
      <c r="E14" s="43">
        <f>E225</f>
        <v>30000</v>
      </c>
      <c r="F14" s="43">
        <f>F225</f>
        <v>30000</v>
      </c>
      <c r="G14" s="43">
        <f>G225</f>
        <v>17850</v>
      </c>
      <c r="H14" s="44">
        <f t="shared" si="0"/>
        <v>0.59499999999999997</v>
      </c>
    </row>
    <row r="15" spans="1:8" x14ac:dyDescent="0.25">
      <c r="A15" s="31" t="str">
        <f>A231</f>
        <v xml:space="preserve">PROGRAM:1005 ODRŽAVANJE KOMUNALNE INFRASTRUKTURE </v>
      </c>
      <c r="B15" s="31"/>
      <c r="C15" s="31"/>
      <c r="D15" s="31"/>
      <c r="E15" s="43">
        <f>E231</f>
        <v>3961000</v>
      </c>
      <c r="F15" s="43">
        <f>F231</f>
        <v>1670000</v>
      </c>
      <c r="G15" s="43">
        <f>G231</f>
        <v>1384768.02</v>
      </c>
      <c r="H15" s="44">
        <f t="shared" si="0"/>
        <v>0.82920240718562876</v>
      </c>
    </row>
    <row r="16" spans="1:8" x14ac:dyDescent="0.25">
      <c r="A16" s="31" t="str">
        <f>A332</f>
        <v xml:space="preserve">PROGRAM:1006 KOMUNALNA INFRASTRUKTURA – ODRŽAVANJE  I UPRAVLJANJE </v>
      </c>
      <c r="B16" s="31"/>
      <c r="C16" s="31"/>
      <c r="D16" s="31"/>
      <c r="E16" s="43">
        <f>E332</f>
        <v>810000</v>
      </c>
      <c r="F16" s="43">
        <f>F332</f>
        <v>886000</v>
      </c>
      <c r="G16" s="43">
        <f>G332</f>
        <v>626656.91999999993</v>
      </c>
      <c r="H16" s="44">
        <f t="shared" si="0"/>
        <v>0.70728772009029339</v>
      </c>
    </row>
    <row r="17" spans="1:8" x14ac:dyDescent="0.25">
      <c r="A17" s="31" t="str">
        <f>A417</f>
        <v xml:space="preserve">PROGRAM:1007  JAČANJE GOSPODARSTVA  </v>
      </c>
      <c r="B17" s="31"/>
      <c r="C17" s="31"/>
      <c r="D17" s="31"/>
      <c r="E17" s="43">
        <f>E417</f>
        <v>22000</v>
      </c>
      <c r="F17" s="43">
        <f>F417</f>
        <v>22000</v>
      </c>
      <c r="G17" s="43">
        <f>G417</f>
        <v>8853.6</v>
      </c>
      <c r="H17" s="44">
        <f t="shared" si="0"/>
        <v>0.40243636363636365</v>
      </c>
    </row>
    <row r="18" spans="1:8" x14ac:dyDescent="0.25">
      <c r="A18" s="31" t="str">
        <f>A423</f>
        <v xml:space="preserve">PROGRAM:1008 ZAŠTITA OKOLIŠA   </v>
      </c>
      <c r="B18" s="31"/>
      <c r="C18" s="31"/>
      <c r="D18" s="31"/>
      <c r="E18" s="43">
        <f>E423</f>
        <v>60000</v>
      </c>
      <c r="F18" s="43">
        <f>F423</f>
        <v>45000</v>
      </c>
      <c r="G18" s="43">
        <f>G423</f>
        <v>24233.439999999999</v>
      </c>
      <c r="H18" s="44">
        <f t="shared" si="0"/>
        <v>0.53852088888888883</v>
      </c>
    </row>
    <row r="19" spans="1:8" x14ac:dyDescent="0.25">
      <c r="A19" s="31" t="str">
        <f>A439</f>
        <v xml:space="preserve">PROGRAM:1009 ZAŠTITA, OČUVANJE I UNAPREĐENJE ZDRAVLJA </v>
      </c>
      <c r="B19" s="31"/>
      <c r="C19" s="31"/>
      <c r="D19" s="31"/>
      <c r="E19" s="43">
        <f>E439</f>
        <v>66000</v>
      </c>
      <c r="F19" s="43">
        <f>F439</f>
        <v>76000</v>
      </c>
      <c r="G19" s="43">
        <f>G439</f>
        <v>69397.38</v>
      </c>
      <c r="H19" s="44">
        <f t="shared" si="0"/>
        <v>0.91312342105263167</v>
      </c>
    </row>
    <row r="20" spans="1:8" x14ac:dyDescent="0.25">
      <c r="A20" s="31" t="str">
        <f>A455</f>
        <v>PROGRAM: 1010 RAZVOJ ŠKOLSTVA/OSNOVNA,SREDNJA VISOKA</v>
      </c>
      <c r="B20" s="31"/>
      <c r="C20" s="31"/>
      <c r="D20" s="31"/>
      <c r="E20" s="43">
        <f>E455</f>
        <v>250000</v>
      </c>
      <c r="F20" s="43">
        <f>F455</f>
        <v>279000</v>
      </c>
      <c r="G20" s="43">
        <f>G455</f>
        <v>221921.90000000002</v>
      </c>
      <c r="H20" s="44">
        <f t="shared" si="0"/>
        <v>0.79541899641577074</v>
      </c>
    </row>
    <row r="21" spans="1:8" x14ac:dyDescent="0.25">
      <c r="A21" s="31" t="str">
        <f>A496</f>
        <v xml:space="preserve">PROGRAM:1011 RAZVOJ SPORTA I REKREACIJE </v>
      </c>
      <c r="B21" s="31"/>
      <c r="C21" s="31"/>
      <c r="D21" s="31"/>
      <c r="E21" s="43">
        <f>E496</f>
        <v>182000</v>
      </c>
      <c r="F21" s="43">
        <f>F496</f>
        <v>182000</v>
      </c>
      <c r="G21" s="43">
        <f>G496</f>
        <v>182000</v>
      </c>
      <c r="H21" s="44">
        <f t="shared" si="0"/>
        <v>1</v>
      </c>
    </row>
    <row r="22" spans="1:8" x14ac:dyDescent="0.25">
      <c r="A22" s="31" t="str">
        <f>A502</f>
        <v>PROGRAM:1012 PROMICANJE KULTURE I RELIGIJE</v>
      </c>
      <c r="B22" s="31"/>
      <c r="C22" s="31"/>
      <c r="D22" s="31"/>
      <c r="E22" s="43">
        <f>E502</f>
        <v>527000</v>
      </c>
      <c r="F22" s="43">
        <f>F502</f>
        <v>533000</v>
      </c>
      <c r="G22" s="43">
        <f>G502</f>
        <v>474115.9</v>
      </c>
      <c r="H22" s="44">
        <f t="shared" si="0"/>
        <v>0.88952326454033781</v>
      </c>
    </row>
    <row r="23" spans="1:8" x14ac:dyDescent="0.25">
      <c r="A23" s="31" t="str">
        <f>A533</f>
        <v xml:space="preserve">PROGRAM: 1013 SOCIJALNA SKRB </v>
      </c>
      <c r="B23" s="31"/>
      <c r="C23" s="31"/>
      <c r="D23" s="31"/>
      <c r="E23" s="43">
        <f>E533</f>
        <v>106000</v>
      </c>
      <c r="F23" s="43">
        <f>F533</f>
        <v>96000</v>
      </c>
      <c r="G23" s="43">
        <f>G533</f>
        <v>82304.88</v>
      </c>
      <c r="H23" s="44">
        <f t="shared" si="0"/>
        <v>0.85734250000000001</v>
      </c>
    </row>
    <row r="24" spans="1:8" x14ac:dyDescent="0.25">
      <c r="A24" s="45" t="str">
        <f>A549</f>
        <v>PROGRAM: 1014 RAZVOJ I UPRAVLJANJE SUSTAVA VODOOPSKRBE</v>
      </c>
      <c r="B24" s="45"/>
      <c r="C24" s="45"/>
      <c r="D24" s="45">
        <f t="shared" ref="D24:G24" si="1">D549</f>
        <v>0</v>
      </c>
      <c r="E24" s="45">
        <f t="shared" si="1"/>
        <v>50000</v>
      </c>
      <c r="F24" s="45">
        <f t="shared" si="1"/>
        <v>175000</v>
      </c>
      <c r="G24" s="45">
        <f t="shared" si="1"/>
        <v>172241.33</v>
      </c>
      <c r="H24" s="44">
        <f t="shared" si="0"/>
        <v>0.98423617142857134</v>
      </c>
    </row>
    <row r="25" spans="1:8" x14ac:dyDescent="0.25">
      <c r="A25" s="40" t="str">
        <f>A555</f>
        <v>GLAVA:00102  JEDINSTVENI UPRAVNI ODJEL</v>
      </c>
      <c r="B25" s="41"/>
      <c r="C25" s="41"/>
      <c r="D25" s="41"/>
      <c r="E25" s="41">
        <f t="shared" ref="E25:G26" si="2">E555</f>
        <v>691500</v>
      </c>
      <c r="F25" s="41">
        <f t="shared" si="2"/>
        <v>614000</v>
      </c>
      <c r="G25" s="41">
        <f t="shared" si="2"/>
        <v>539734.87</v>
      </c>
      <c r="H25" s="42">
        <f t="shared" si="0"/>
        <v>0.87904701954397391</v>
      </c>
    </row>
    <row r="26" spans="1:8" x14ac:dyDescent="0.25">
      <c r="A26" s="31" t="str">
        <f>A556</f>
        <v>PROGRAM: 1002 JAVNA UPRAVA I ADMINISTRACIJA</v>
      </c>
      <c r="B26" s="45"/>
      <c r="C26" s="45"/>
      <c r="D26" s="45"/>
      <c r="E26" s="43">
        <f t="shared" si="2"/>
        <v>691500</v>
      </c>
      <c r="F26" s="43">
        <f t="shared" si="2"/>
        <v>614000</v>
      </c>
      <c r="G26" s="43">
        <f t="shared" si="2"/>
        <v>539734.87</v>
      </c>
      <c r="H26" s="44">
        <f t="shared" si="0"/>
        <v>0.87904701954397391</v>
      </c>
    </row>
    <row r="27" spans="1:8" x14ac:dyDescent="0.25">
      <c r="A27" s="16"/>
      <c r="B27" s="16"/>
      <c r="C27" s="16"/>
      <c r="D27" s="16"/>
      <c r="E27" s="13"/>
      <c r="F27" s="13"/>
      <c r="G27" s="14"/>
      <c r="H27" s="11"/>
    </row>
    <row r="28" spans="1:8" x14ac:dyDescent="0.25">
      <c r="A28" s="40" t="str">
        <f>A570</f>
        <v>GLAVA:00103 DJEČJI VRTIĆ</v>
      </c>
      <c r="B28" s="41"/>
      <c r="C28" s="41"/>
      <c r="D28" s="41"/>
      <c r="E28" s="41">
        <f t="shared" ref="E28:G29" si="3">E570</f>
        <v>1190100</v>
      </c>
      <c r="F28" s="41">
        <f t="shared" si="3"/>
        <v>1215760</v>
      </c>
      <c r="G28" s="41">
        <f t="shared" si="3"/>
        <v>1180401.45</v>
      </c>
      <c r="H28" s="42">
        <f t="shared" si="0"/>
        <v>0.97091650490228332</v>
      </c>
    </row>
    <row r="29" spans="1:8" x14ac:dyDescent="0.25">
      <c r="A29" s="31" t="str">
        <f>A571</f>
        <v>PROGRAM: 1002 JAVNA UPRAVA I ADMINISTRACIJA</v>
      </c>
      <c r="B29" s="45"/>
      <c r="C29" s="45"/>
      <c r="D29" s="45"/>
      <c r="E29" s="43">
        <f t="shared" si="3"/>
        <v>1161100</v>
      </c>
      <c r="F29" s="43">
        <f t="shared" si="3"/>
        <v>1198660</v>
      </c>
      <c r="G29" s="43">
        <f t="shared" si="3"/>
        <v>1162781.2899999998</v>
      </c>
      <c r="H29" s="44">
        <f t="shared" si="0"/>
        <v>0.97006765054310629</v>
      </c>
    </row>
    <row r="30" spans="1:8" x14ac:dyDescent="0.25">
      <c r="A30" s="31" t="str">
        <f>A632</f>
        <v xml:space="preserve">PROGRAM:1008 ZAŠTITA OKOLIŠA   </v>
      </c>
      <c r="B30" s="31"/>
      <c r="C30" s="31"/>
      <c r="D30" s="31"/>
      <c r="E30" s="43">
        <f>E632</f>
        <v>10000</v>
      </c>
      <c r="F30" s="43">
        <f>F632</f>
        <v>6000</v>
      </c>
      <c r="G30" s="43">
        <f>G632</f>
        <v>5580.08</v>
      </c>
      <c r="H30" s="44">
        <f t="shared" si="0"/>
        <v>0.93001333333333336</v>
      </c>
    </row>
    <row r="31" spans="1:8" x14ac:dyDescent="0.25">
      <c r="A31" s="31" t="str">
        <f>A638</f>
        <v xml:space="preserve">PROGRAM:1009 ZAŠTITA, OČUVANJE I UNAPREĐENJE ZDRAVLJA </v>
      </c>
      <c r="B31" s="31"/>
      <c r="C31" s="31"/>
      <c r="D31" s="31"/>
      <c r="E31" s="43">
        <f>E638</f>
        <v>19000</v>
      </c>
      <c r="F31" s="43">
        <f>F638</f>
        <v>11100</v>
      </c>
      <c r="G31" s="43">
        <f>G638</f>
        <v>10795</v>
      </c>
      <c r="H31" s="44">
        <f t="shared" si="0"/>
        <v>0.97252252252252247</v>
      </c>
    </row>
    <row r="32" spans="1:8" x14ac:dyDescent="0.25">
      <c r="A32" s="16"/>
      <c r="B32" s="16"/>
      <c r="C32" s="16"/>
      <c r="D32" s="16"/>
      <c r="E32" s="17"/>
      <c r="F32" s="17"/>
      <c r="G32" s="14"/>
      <c r="H32" s="15"/>
    </row>
    <row r="33" spans="1:8" x14ac:dyDescent="0.25">
      <c r="A33" s="16"/>
      <c r="B33" s="16"/>
      <c r="C33" s="16"/>
      <c r="D33" s="16"/>
      <c r="E33" s="17"/>
      <c r="F33" s="17"/>
      <c r="G33" s="14"/>
      <c r="H33" s="15"/>
    </row>
    <row r="34" spans="1:8" ht="30" x14ac:dyDescent="0.25">
      <c r="A34" s="61"/>
      <c r="B34" s="61"/>
      <c r="C34" s="18"/>
      <c r="D34" s="19"/>
      <c r="E34" s="39" t="s">
        <v>268</v>
      </c>
      <c r="F34" s="39" t="s">
        <v>269</v>
      </c>
      <c r="G34" s="39" t="s">
        <v>270</v>
      </c>
      <c r="H34" s="19" t="s">
        <v>4</v>
      </c>
    </row>
    <row r="35" spans="1:8" x14ac:dyDescent="0.25">
      <c r="A35" s="62" t="s">
        <v>5</v>
      </c>
      <c r="B35" s="62"/>
      <c r="C35" s="62"/>
      <c r="D35" s="62"/>
      <c r="E35" s="46">
        <f>SUM(E36:E38)</f>
        <v>12620000</v>
      </c>
      <c r="F35" s="46">
        <f>SUM(F36:F38)</f>
        <v>10500000</v>
      </c>
      <c r="G35" s="46">
        <f>SUM(G36:G38)</f>
        <v>9307644.9299999997</v>
      </c>
      <c r="H35" s="47">
        <f>G35/F35</f>
        <v>0.88644237428571426</v>
      </c>
    </row>
    <row r="36" spans="1:8" x14ac:dyDescent="0.25">
      <c r="A36" s="40" t="s">
        <v>6</v>
      </c>
      <c r="B36" s="40"/>
      <c r="C36" s="48"/>
      <c r="D36" s="40"/>
      <c r="E36" s="41">
        <f>SUM(E39,E80,E189,E225,E231,E332,E417,E423,E439,E455,E496,E502,E533,E549)</f>
        <v>10738400</v>
      </c>
      <c r="F36" s="41">
        <f>SUM(F39,F80,F189,F225,F231,F332,F417,F423,F439,F455,F496,F502,F533,F549)</f>
        <v>8670240</v>
      </c>
      <c r="G36" s="41">
        <f>SUM(G39,G80,G189,G225,G231,G332,G417,G423,G439,G455,G496,G502,G533,G549)</f>
        <v>7587508.6100000003</v>
      </c>
      <c r="H36" s="42">
        <f>G36/F36</f>
        <v>0.87512094359556369</v>
      </c>
    </row>
    <row r="37" spans="1:8" x14ac:dyDescent="0.25">
      <c r="A37" s="40" t="s">
        <v>7</v>
      </c>
      <c r="B37" s="40"/>
      <c r="C37" s="48"/>
      <c r="D37" s="40"/>
      <c r="E37" s="41">
        <f>SUM(E555)</f>
        <v>691500</v>
      </c>
      <c r="F37" s="41">
        <f>SUM(F555)</f>
        <v>614000</v>
      </c>
      <c r="G37" s="41">
        <f>SUM(G555)</f>
        <v>539734.87</v>
      </c>
      <c r="H37" s="42">
        <f t="shared" ref="H37:H100" si="4">G37/F37</f>
        <v>0.87904701954397391</v>
      </c>
    </row>
    <row r="38" spans="1:8" x14ac:dyDescent="0.25">
      <c r="A38" s="40" t="s">
        <v>8</v>
      </c>
      <c r="B38" s="40"/>
      <c r="C38" s="48"/>
      <c r="D38" s="40"/>
      <c r="E38" s="41">
        <f>SUM(E570)</f>
        <v>1190100</v>
      </c>
      <c r="F38" s="41">
        <f>SUM(F570)</f>
        <v>1215760</v>
      </c>
      <c r="G38" s="41">
        <f>SUM(G570)</f>
        <v>1180401.45</v>
      </c>
      <c r="H38" s="42">
        <f t="shared" si="4"/>
        <v>0.97091650490228332</v>
      </c>
    </row>
    <row r="39" spans="1:8" x14ac:dyDescent="0.25">
      <c r="A39" s="49" t="s">
        <v>9</v>
      </c>
      <c r="B39" s="49"/>
      <c r="C39" s="50"/>
      <c r="D39" s="49"/>
      <c r="E39" s="51">
        <f>SUM(E40,E45,E50,E55,E60,E65,E70,E75)</f>
        <v>415000</v>
      </c>
      <c r="F39" s="51">
        <f>SUM(F40,F45,F50,F55,F60,F65,F70,F75)</f>
        <v>280000</v>
      </c>
      <c r="G39" s="51">
        <f>SUM(G40,G45,G50,G55,G60,G65,G70,G75)</f>
        <v>247183.22</v>
      </c>
      <c r="H39" s="52">
        <f t="shared" si="4"/>
        <v>0.88279721428571434</v>
      </c>
    </row>
    <row r="40" spans="1:8" x14ac:dyDescent="0.25">
      <c r="A40" s="53" t="s">
        <v>10</v>
      </c>
      <c r="B40" s="53"/>
      <c r="C40" s="54"/>
      <c r="D40" s="53"/>
      <c r="E40" s="55">
        <f>SUM(E42)</f>
        <v>50000</v>
      </c>
      <c r="F40" s="55">
        <f>SUM(F42)</f>
        <v>50000</v>
      </c>
      <c r="G40" s="56">
        <v>35132</v>
      </c>
      <c r="H40" s="60">
        <f t="shared" si="4"/>
        <v>0.70264000000000004</v>
      </c>
    </row>
    <row r="41" spans="1:8" x14ac:dyDescent="0.25">
      <c r="A41" s="22" t="s">
        <v>11</v>
      </c>
      <c r="B41" s="22"/>
      <c r="C41" s="20"/>
      <c r="D41" s="22"/>
      <c r="E41" s="21">
        <v>50000</v>
      </c>
      <c r="F41" s="21">
        <v>50000</v>
      </c>
      <c r="G41" s="14">
        <v>35132</v>
      </c>
      <c r="H41" s="3">
        <f t="shared" si="4"/>
        <v>0.70264000000000004</v>
      </c>
    </row>
    <row r="42" spans="1:8" x14ac:dyDescent="0.25">
      <c r="A42" s="22">
        <v>3</v>
      </c>
      <c r="B42" s="22" t="s">
        <v>12</v>
      </c>
      <c r="C42" s="20" t="s">
        <v>13</v>
      </c>
      <c r="D42" s="22"/>
      <c r="E42" s="21">
        <f>SUM(E43)</f>
        <v>50000</v>
      </c>
      <c r="F42" s="21">
        <f>SUM(F43)</f>
        <v>50000</v>
      </c>
      <c r="G42" s="14">
        <v>35132</v>
      </c>
      <c r="H42" s="3">
        <f t="shared" si="4"/>
        <v>0.70264000000000004</v>
      </c>
    </row>
    <row r="43" spans="1:8" x14ac:dyDescent="0.25">
      <c r="A43" s="22">
        <v>37</v>
      </c>
      <c r="B43" s="22" t="s">
        <v>14</v>
      </c>
      <c r="C43" s="20" t="s">
        <v>13</v>
      </c>
      <c r="D43" s="22"/>
      <c r="E43" s="21">
        <f>SUM(E44)</f>
        <v>50000</v>
      </c>
      <c r="F43" s="21">
        <f>SUM(F44)</f>
        <v>50000</v>
      </c>
      <c r="G43" s="14">
        <v>35132</v>
      </c>
      <c r="H43" s="3">
        <f t="shared" si="4"/>
        <v>0.70264000000000004</v>
      </c>
    </row>
    <row r="44" spans="1:8" x14ac:dyDescent="0.25">
      <c r="A44" s="22">
        <v>372</v>
      </c>
      <c r="B44" s="22" t="s">
        <v>15</v>
      </c>
      <c r="C44" s="20" t="s">
        <v>13</v>
      </c>
      <c r="D44" s="22"/>
      <c r="E44" s="21">
        <v>50000</v>
      </c>
      <c r="F44" s="21">
        <v>50000</v>
      </c>
      <c r="G44" s="14">
        <v>35132</v>
      </c>
      <c r="H44" s="3">
        <f t="shared" si="4"/>
        <v>0.70264000000000004</v>
      </c>
    </row>
    <row r="45" spans="1:8" x14ac:dyDescent="0.25">
      <c r="A45" s="53" t="s">
        <v>16</v>
      </c>
      <c r="B45" s="53"/>
      <c r="C45" s="54"/>
      <c r="D45" s="53"/>
      <c r="E45" s="55">
        <f>SUM(E47)</f>
        <v>91000</v>
      </c>
      <c r="F45" s="55">
        <f>SUM(F47)</f>
        <v>91000</v>
      </c>
      <c r="G45" s="56">
        <v>81000</v>
      </c>
      <c r="H45" s="60">
        <f t="shared" si="4"/>
        <v>0.89010989010989006</v>
      </c>
    </row>
    <row r="46" spans="1:8" x14ac:dyDescent="0.25">
      <c r="A46" s="22" t="s">
        <v>17</v>
      </c>
      <c r="B46" s="22"/>
      <c r="C46" s="20"/>
      <c r="D46" s="22" t="s">
        <v>1</v>
      </c>
      <c r="E46" s="21">
        <v>91000</v>
      </c>
      <c r="F46" s="21">
        <v>91000</v>
      </c>
      <c r="G46" s="14">
        <v>81000</v>
      </c>
      <c r="H46" s="3">
        <f t="shared" si="4"/>
        <v>0.89010989010989006</v>
      </c>
    </row>
    <row r="47" spans="1:8" x14ac:dyDescent="0.25">
      <c r="A47" s="22">
        <v>3</v>
      </c>
      <c r="B47" s="22" t="s">
        <v>12</v>
      </c>
      <c r="C47" s="20" t="s">
        <v>18</v>
      </c>
      <c r="D47" s="22"/>
      <c r="E47" s="21">
        <f>SUM(E49)</f>
        <v>91000</v>
      </c>
      <c r="F47" s="21">
        <f>SUM(F49)</f>
        <v>91000</v>
      </c>
      <c r="G47" s="14">
        <v>81000</v>
      </c>
      <c r="H47" s="3">
        <f t="shared" si="4"/>
        <v>0.89010989010989006</v>
      </c>
    </row>
    <row r="48" spans="1:8" x14ac:dyDescent="0.25">
      <c r="A48" s="22">
        <v>38</v>
      </c>
      <c r="B48" s="22" t="s">
        <v>19</v>
      </c>
      <c r="C48" s="20" t="s">
        <v>18</v>
      </c>
      <c r="D48" s="22"/>
      <c r="E48" s="21">
        <v>91000</v>
      </c>
      <c r="F48" s="21">
        <v>91000</v>
      </c>
      <c r="G48" s="14">
        <v>81000</v>
      </c>
      <c r="H48" s="3">
        <f t="shared" si="4"/>
        <v>0.89010989010989006</v>
      </c>
    </row>
    <row r="49" spans="1:8" x14ac:dyDescent="0.25">
      <c r="A49" s="22">
        <v>381</v>
      </c>
      <c r="B49" s="22" t="s">
        <v>20</v>
      </c>
      <c r="C49" s="20" t="s">
        <v>18</v>
      </c>
      <c r="D49" s="22"/>
      <c r="E49" s="21">
        <v>91000</v>
      </c>
      <c r="F49" s="21">
        <v>91000</v>
      </c>
      <c r="G49" s="14">
        <v>81000</v>
      </c>
      <c r="H49" s="3">
        <f t="shared" si="4"/>
        <v>0.89010989010989006</v>
      </c>
    </row>
    <row r="50" spans="1:8" x14ac:dyDescent="0.25">
      <c r="A50" s="53" t="s">
        <v>21</v>
      </c>
      <c r="B50" s="53"/>
      <c r="C50" s="54"/>
      <c r="D50" s="53"/>
      <c r="E50" s="55">
        <v>4000</v>
      </c>
      <c r="F50" s="55">
        <v>4000</v>
      </c>
      <c r="G50" s="56">
        <v>3655.72</v>
      </c>
      <c r="H50" s="60">
        <f t="shared" si="4"/>
        <v>0.91392999999999991</v>
      </c>
    </row>
    <row r="51" spans="1:8" x14ac:dyDescent="0.25">
      <c r="A51" s="22" t="s">
        <v>17</v>
      </c>
      <c r="B51" s="22"/>
      <c r="C51" s="20"/>
      <c r="D51" s="22" t="s">
        <v>1</v>
      </c>
      <c r="E51" s="21">
        <v>4000</v>
      </c>
      <c r="F51" s="21">
        <v>4000</v>
      </c>
      <c r="G51" s="14">
        <v>3655.72</v>
      </c>
      <c r="H51" s="3">
        <f t="shared" si="4"/>
        <v>0.91392999999999991</v>
      </c>
    </row>
    <row r="52" spans="1:8" x14ac:dyDescent="0.25">
      <c r="A52" s="22">
        <v>3</v>
      </c>
      <c r="B52" s="22" t="s">
        <v>12</v>
      </c>
      <c r="C52" s="20" t="s">
        <v>13</v>
      </c>
      <c r="D52" s="22"/>
      <c r="E52" s="21">
        <v>4000</v>
      </c>
      <c r="F52" s="21">
        <v>4000</v>
      </c>
      <c r="G52" s="14">
        <v>3655.72</v>
      </c>
      <c r="H52" s="3">
        <f t="shared" si="4"/>
        <v>0.91392999999999991</v>
      </c>
    </row>
    <row r="53" spans="1:8" x14ac:dyDescent="0.25">
      <c r="A53" s="22">
        <v>38</v>
      </c>
      <c r="B53" s="22" t="s">
        <v>19</v>
      </c>
      <c r="C53" s="20" t="s">
        <v>13</v>
      </c>
      <c r="D53" s="22"/>
      <c r="E53" s="21">
        <v>4000</v>
      </c>
      <c r="F53" s="21">
        <v>4000</v>
      </c>
      <c r="G53" s="14">
        <v>3655.72</v>
      </c>
      <c r="H53" s="3">
        <f t="shared" si="4"/>
        <v>0.91392999999999991</v>
      </c>
    </row>
    <row r="54" spans="1:8" x14ac:dyDescent="0.25">
      <c r="A54" s="22">
        <v>381</v>
      </c>
      <c r="B54" s="22" t="s">
        <v>20</v>
      </c>
      <c r="C54" s="20" t="s">
        <v>13</v>
      </c>
      <c r="D54" s="22"/>
      <c r="E54" s="21">
        <v>4000</v>
      </c>
      <c r="F54" s="21">
        <v>4000</v>
      </c>
      <c r="G54" s="14">
        <v>3655.72</v>
      </c>
      <c r="H54" s="3">
        <f t="shared" si="4"/>
        <v>0.91392999999999991</v>
      </c>
    </row>
    <row r="55" spans="1:8" x14ac:dyDescent="0.25">
      <c r="A55" s="53" t="s">
        <v>22</v>
      </c>
      <c r="B55" s="53"/>
      <c r="C55" s="54"/>
      <c r="D55" s="53"/>
      <c r="E55" s="55">
        <f>SUM(E57)</f>
        <v>15000</v>
      </c>
      <c r="F55" s="55">
        <f>SUM(F57)</f>
        <v>15000</v>
      </c>
      <c r="G55" s="56">
        <v>15000</v>
      </c>
      <c r="H55" s="60">
        <f t="shared" si="4"/>
        <v>1</v>
      </c>
    </row>
    <row r="56" spans="1:8" x14ac:dyDescent="0.25">
      <c r="A56" s="22" t="s">
        <v>17</v>
      </c>
      <c r="B56" s="22"/>
      <c r="C56" s="20"/>
      <c r="D56" s="22" t="s">
        <v>1</v>
      </c>
      <c r="E56" s="21">
        <v>15000</v>
      </c>
      <c r="F56" s="21">
        <v>15000</v>
      </c>
      <c r="G56" s="14">
        <v>15000</v>
      </c>
      <c r="H56" s="3">
        <f t="shared" si="4"/>
        <v>1</v>
      </c>
    </row>
    <row r="57" spans="1:8" x14ac:dyDescent="0.25">
      <c r="A57" s="22">
        <v>3</v>
      </c>
      <c r="B57" s="22" t="s">
        <v>12</v>
      </c>
      <c r="C57" s="20" t="s">
        <v>13</v>
      </c>
      <c r="D57" s="22"/>
      <c r="E57" s="21">
        <f>SUM(E59)</f>
        <v>15000</v>
      </c>
      <c r="F57" s="21">
        <f>SUM(F59)</f>
        <v>15000</v>
      </c>
      <c r="G57" s="14">
        <v>15000</v>
      </c>
      <c r="H57" s="3">
        <f t="shared" si="4"/>
        <v>1</v>
      </c>
    </row>
    <row r="58" spans="1:8" x14ac:dyDescent="0.25">
      <c r="A58" s="22">
        <v>32</v>
      </c>
      <c r="B58" s="22" t="s">
        <v>23</v>
      </c>
      <c r="C58" s="20" t="s">
        <v>13</v>
      </c>
      <c r="D58" s="22"/>
      <c r="E58" s="21">
        <v>15000</v>
      </c>
      <c r="F58" s="21">
        <v>15000</v>
      </c>
      <c r="G58" s="14">
        <v>15000</v>
      </c>
      <c r="H58" s="3">
        <f t="shared" si="4"/>
        <v>1</v>
      </c>
    </row>
    <row r="59" spans="1:8" x14ac:dyDescent="0.25">
      <c r="A59" s="22">
        <v>329</v>
      </c>
      <c r="B59" s="22" t="s">
        <v>23</v>
      </c>
      <c r="C59" s="20" t="s">
        <v>13</v>
      </c>
      <c r="D59" s="22"/>
      <c r="E59" s="21">
        <v>15000</v>
      </c>
      <c r="F59" s="21">
        <v>15000</v>
      </c>
      <c r="G59" s="14">
        <v>15000</v>
      </c>
      <c r="H59" s="3">
        <f t="shared" si="4"/>
        <v>1</v>
      </c>
    </row>
    <row r="60" spans="1:8" x14ac:dyDescent="0.25">
      <c r="A60" s="53" t="s">
        <v>26</v>
      </c>
      <c r="B60" s="53"/>
      <c r="C60" s="54"/>
      <c r="D60" s="53"/>
      <c r="E60" s="55">
        <v>30000</v>
      </c>
      <c r="F60" s="55">
        <v>0</v>
      </c>
      <c r="G60" s="56">
        <v>0</v>
      </c>
      <c r="H60" s="60">
        <v>0</v>
      </c>
    </row>
    <row r="61" spans="1:8" ht="21" x14ac:dyDescent="0.35">
      <c r="A61" s="22" t="s">
        <v>17</v>
      </c>
      <c r="B61" s="22"/>
      <c r="C61" s="20"/>
      <c r="D61" s="26" t="s">
        <v>1</v>
      </c>
      <c r="E61" s="21">
        <v>30000</v>
      </c>
      <c r="F61" s="21">
        <v>0</v>
      </c>
      <c r="G61" s="14">
        <v>0</v>
      </c>
      <c r="H61" s="3">
        <v>0</v>
      </c>
    </row>
    <row r="62" spans="1:8" x14ac:dyDescent="0.25">
      <c r="A62" s="22">
        <v>4</v>
      </c>
      <c r="B62" s="22" t="s">
        <v>27</v>
      </c>
      <c r="C62" s="20" t="s">
        <v>13</v>
      </c>
      <c r="D62" s="22"/>
      <c r="E62" s="21">
        <v>30000</v>
      </c>
      <c r="F62" s="21">
        <v>0</v>
      </c>
      <c r="G62" s="14">
        <v>0</v>
      </c>
      <c r="H62" s="3">
        <v>0</v>
      </c>
    </row>
    <row r="63" spans="1:8" x14ac:dyDescent="0.25">
      <c r="A63" s="22">
        <v>42</v>
      </c>
      <c r="B63" s="22" t="s">
        <v>28</v>
      </c>
      <c r="C63" s="20" t="s">
        <v>13</v>
      </c>
      <c r="D63" s="22"/>
      <c r="E63" s="21">
        <v>30000</v>
      </c>
      <c r="F63" s="21">
        <v>0</v>
      </c>
      <c r="G63" s="14">
        <v>0</v>
      </c>
      <c r="H63" s="3">
        <v>0</v>
      </c>
    </row>
    <row r="64" spans="1:8" x14ac:dyDescent="0.25">
      <c r="A64" s="22">
        <v>421</v>
      </c>
      <c r="B64" s="22" t="s">
        <v>29</v>
      </c>
      <c r="C64" s="20" t="s">
        <v>13</v>
      </c>
      <c r="D64" s="22"/>
      <c r="E64" s="21">
        <v>30000</v>
      </c>
      <c r="F64" s="21">
        <v>0</v>
      </c>
      <c r="G64" s="14">
        <v>0</v>
      </c>
      <c r="H64" s="3">
        <v>0</v>
      </c>
    </row>
    <row r="65" spans="1:8" x14ac:dyDescent="0.25">
      <c r="A65" s="53" t="s">
        <v>30</v>
      </c>
      <c r="B65" s="53"/>
      <c r="C65" s="54"/>
      <c r="D65" s="53"/>
      <c r="E65" s="55">
        <v>155000</v>
      </c>
      <c r="F65" s="55">
        <v>0</v>
      </c>
      <c r="G65" s="56">
        <v>0</v>
      </c>
      <c r="H65" s="60">
        <v>0</v>
      </c>
    </row>
    <row r="66" spans="1:8" ht="21" x14ac:dyDescent="0.35">
      <c r="A66" s="22" t="s">
        <v>17</v>
      </c>
      <c r="B66" s="22"/>
      <c r="C66" s="20"/>
      <c r="D66" s="26" t="s">
        <v>1</v>
      </c>
      <c r="E66" s="21">
        <v>155000</v>
      </c>
      <c r="F66" s="21">
        <v>0</v>
      </c>
      <c r="G66" s="14">
        <v>0</v>
      </c>
      <c r="H66" s="3">
        <v>0</v>
      </c>
    </row>
    <row r="67" spans="1:8" x14ac:dyDescent="0.25">
      <c r="A67" s="22">
        <v>4</v>
      </c>
      <c r="B67" s="22" t="s">
        <v>27</v>
      </c>
      <c r="C67" s="20" t="s">
        <v>13</v>
      </c>
      <c r="D67" s="22"/>
      <c r="E67" s="21">
        <v>155000</v>
      </c>
      <c r="F67" s="21">
        <v>0</v>
      </c>
      <c r="G67" s="14">
        <v>0</v>
      </c>
      <c r="H67" s="3">
        <v>0</v>
      </c>
    </row>
    <row r="68" spans="1:8" x14ac:dyDescent="0.25">
      <c r="A68" s="22">
        <v>42</v>
      </c>
      <c r="B68" s="22" t="s">
        <v>28</v>
      </c>
      <c r="C68" s="20" t="s">
        <v>13</v>
      </c>
      <c r="D68" s="22"/>
      <c r="E68" s="21">
        <v>155000</v>
      </c>
      <c r="F68" s="21">
        <v>0</v>
      </c>
      <c r="G68" s="14">
        <v>0</v>
      </c>
      <c r="H68" s="3">
        <v>0</v>
      </c>
    </row>
    <row r="69" spans="1:8" x14ac:dyDescent="0.25">
      <c r="A69" s="22">
        <v>421</v>
      </c>
      <c r="B69" s="22" t="s">
        <v>29</v>
      </c>
      <c r="C69" s="20" t="s">
        <v>13</v>
      </c>
      <c r="D69" s="22"/>
      <c r="E69" s="21">
        <v>155000</v>
      </c>
      <c r="F69" s="21">
        <v>0</v>
      </c>
      <c r="G69" s="14">
        <v>0</v>
      </c>
      <c r="H69" s="3">
        <v>0</v>
      </c>
    </row>
    <row r="70" spans="1:8" x14ac:dyDescent="0.25">
      <c r="A70" s="53" t="s">
        <v>31</v>
      </c>
      <c r="B70" s="53"/>
      <c r="C70" s="54"/>
      <c r="D70" s="53"/>
      <c r="E70" s="55">
        <v>70000</v>
      </c>
      <c r="F70" s="55">
        <v>0</v>
      </c>
      <c r="G70" s="56">
        <v>0</v>
      </c>
      <c r="H70" s="60">
        <v>0</v>
      </c>
    </row>
    <row r="71" spans="1:8" ht="21" x14ac:dyDescent="0.35">
      <c r="A71" s="22" t="s">
        <v>17</v>
      </c>
      <c r="B71" s="22"/>
      <c r="C71" s="20"/>
      <c r="D71" s="26" t="s">
        <v>1</v>
      </c>
      <c r="E71" s="21">
        <v>70000</v>
      </c>
      <c r="F71" s="21">
        <v>0</v>
      </c>
      <c r="G71" s="14">
        <v>0</v>
      </c>
      <c r="H71" s="3">
        <v>0</v>
      </c>
    </row>
    <row r="72" spans="1:8" x14ac:dyDescent="0.25">
      <c r="A72" s="22">
        <v>4</v>
      </c>
      <c r="B72" s="22" t="s">
        <v>27</v>
      </c>
      <c r="C72" s="20" t="s">
        <v>13</v>
      </c>
      <c r="D72" s="22"/>
      <c r="E72" s="21">
        <v>70000</v>
      </c>
      <c r="F72" s="21">
        <v>0</v>
      </c>
      <c r="G72" s="14">
        <v>0</v>
      </c>
      <c r="H72" s="3">
        <v>0</v>
      </c>
    </row>
    <row r="73" spans="1:8" x14ac:dyDescent="0.25">
      <c r="A73" s="22">
        <v>42</v>
      </c>
      <c r="B73" s="22" t="s">
        <v>28</v>
      </c>
      <c r="C73" s="20" t="s">
        <v>13</v>
      </c>
      <c r="D73" s="22"/>
      <c r="E73" s="21">
        <v>70000</v>
      </c>
      <c r="F73" s="21">
        <v>0</v>
      </c>
      <c r="G73" s="14">
        <v>0</v>
      </c>
      <c r="H73" s="3">
        <v>0</v>
      </c>
    </row>
    <row r="74" spans="1:8" x14ac:dyDescent="0.25">
      <c r="A74" s="22">
        <v>421</v>
      </c>
      <c r="B74" s="22" t="s">
        <v>29</v>
      </c>
      <c r="C74" s="20" t="s">
        <v>13</v>
      </c>
      <c r="D74" s="22"/>
      <c r="E74" s="21">
        <v>70000</v>
      </c>
      <c r="F74" s="21">
        <v>0</v>
      </c>
      <c r="G74" s="14">
        <v>0</v>
      </c>
      <c r="H74" s="3">
        <v>0</v>
      </c>
    </row>
    <row r="75" spans="1:8" x14ac:dyDescent="0.25">
      <c r="A75" s="53" t="s">
        <v>32</v>
      </c>
      <c r="B75" s="53"/>
      <c r="C75" s="54"/>
      <c r="D75" s="53"/>
      <c r="E75" s="55">
        <v>0</v>
      </c>
      <c r="F75" s="55">
        <v>120000</v>
      </c>
      <c r="G75" s="56">
        <v>112395.5</v>
      </c>
      <c r="H75" s="60">
        <f t="shared" si="4"/>
        <v>0.93662916666666662</v>
      </c>
    </row>
    <row r="76" spans="1:8" x14ac:dyDescent="0.25">
      <c r="A76" s="22" t="s">
        <v>17</v>
      </c>
      <c r="B76" s="22"/>
      <c r="C76" s="20"/>
      <c r="D76" s="22" t="s">
        <v>1</v>
      </c>
      <c r="E76" s="21">
        <v>0</v>
      </c>
      <c r="F76" s="21">
        <v>120000</v>
      </c>
      <c r="G76" s="14">
        <v>112395.5</v>
      </c>
      <c r="H76" s="3">
        <f t="shared" si="4"/>
        <v>0.93662916666666662</v>
      </c>
    </row>
    <row r="77" spans="1:8" x14ac:dyDescent="0.25">
      <c r="A77" s="22">
        <v>4</v>
      </c>
      <c r="B77" s="22" t="s">
        <v>27</v>
      </c>
      <c r="C77" s="20" t="s">
        <v>13</v>
      </c>
      <c r="D77" s="22"/>
      <c r="E77" s="21">
        <v>0</v>
      </c>
      <c r="F77" s="21">
        <v>120000</v>
      </c>
      <c r="G77" s="14">
        <v>112395.5</v>
      </c>
      <c r="H77" s="3">
        <f t="shared" si="4"/>
        <v>0.93662916666666662</v>
      </c>
    </row>
    <row r="78" spans="1:8" x14ac:dyDescent="0.25">
      <c r="A78" s="22">
        <v>42</v>
      </c>
      <c r="B78" s="22" t="s">
        <v>28</v>
      </c>
      <c r="C78" s="20" t="s">
        <v>13</v>
      </c>
      <c r="D78" s="22"/>
      <c r="E78" s="21">
        <v>0</v>
      </c>
      <c r="F78" s="21">
        <v>120000</v>
      </c>
      <c r="G78" s="14">
        <v>112395.5</v>
      </c>
      <c r="H78" s="3">
        <f t="shared" si="4"/>
        <v>0.93662916666666662</v>
      </c>
    </row>
    <row r="79" spans="1:8" x14ac:dyDescent="0.25">
      <c r="A79" s="22">
        <v>421</v>
      </c>
      <c r="B79" s="22" t="s">
        <v>29</v>
      </c>
      <c r="C79" s="20" t="s">
        <v>13</v>
      </c>
      <c r="D79" s="22"/>
      <c r="E79" s="21">
        <v>0</v>
      </c>
      <c r="F79" s="21">
        <v>120000</v>
      </c>
      <c r="G79" s="14">
        <v>112395.5</v>
      </c>
      <c r="H79" s="3">
        <f t="shared" si="4"/>
        <v>0.93662916666666662</v>
      </c>
    </row>
    <row r="80" spans="1:8" x14ac:dyDescent="0.25">
      <c r="A80" s="51" t="s">
        <v>33</v>
      </c>
      <c r="B80" s="49"/>
      <c r="C80" s="50"/>
      <c r="D80" s="49"/>
      <c r="E80" s="51">
        <f>SUM(E81,E87,E92,E97,E103,E108,E113,E118,E123,E128,E134,E139,E144,E149,E154,E159,E164,E169,E174,E179,E184)</f>
        <v>3972400</v>
      </c>
      <c r="F80" s="51">
        <f>SUM(F81,F87,F92,F97,F103,F108,F113,F118,F123,F128,F134,F139,F144,F149,F154,F159,F164,F169,F174,F179,F184)</f>
        <v>4016240</v>
      </c>
      <c r="G80" s="51">
        <f>SUM(G81,G87,G92,G97,G103,G108,G113,G118,G123,G128,G134,G139,G144,G149,G154,G159,G164,G169,G174,G179,G184)</f>
        <v>3708970.19</v>
      </c>
      <c r="H80" s="52">
        <f t="shared" si="4"/>
        <v>0.92349316524908864</v>
      </c>
    </row>
    <row r="81" spans="1:8" x14ac:dyDescent="0.25">
      <c r="A81" s="53" t="s">
        <v>34</v>
      </c>
      <c r="B81" s="53"/>
      <c r="C81" s="54"/>
      <c r="D81" s="53"/>
      <c r="E81" s="55">
        <v>191500</v>
      </c>
      <c r="F81" s="55">
        <v>266800</v>
      </c>
      <c r="G81" s="56">
        <v>215713.8</v>
      </c>
      <c r="H81" s="60">
        <f t="shared" si="4"/>
        <v>0.80852248875562216</v>
      </c>
    </row>
    <row r="82" spans="1:8" ht="21" x14ac:dyDescent="0.35">
      <c r="A82" s="22" t="s">
        <v>17</v>
      </c>
      <c r="B82" s="22"/>
      <c r="C82" s="20"/>
      <c r="D82" s="26" t="s">
        <v>1</v>
      </c>
      <c r="E82" s="21">
        <v>191500</v>
      </c>
      <c r="F82" s="21">
        <v>266800</v>
      </c>
      <c r="G82" s="14">
        <v>215713.8</v>
      </c>
      <c r="H82" s="3">
        <f t="shared" si="4"/>
        <v>0.80852248875562216</v>
      </c>
    </row>
    <row r="83" spans="1:8" x14ac:dyDescent="0.25">
      <c r="A83" s="22">
        <v>3</v>
      </c>
      <c r="B83" s="22" t="s">
        <v>35</v>
      </c>
      <c r="C83" s="20" t="s">
        <v>36</v>
      </c>
      <c r="D83" s="22"/>
      <c r="E83" s="21">
        <v>191500</v>
      </c>
      <c r="F83" s="21">
        <v>266800</v>
      </c>
      <c r="G83" s="14">
        <v>215713.8</v>
      </c>
      <c r="H83" s="3">
        <f t="shared" si="4"/>
        <v>0.80852248875562216</v>
      </c>
    </row>
    <row r="84" spans="1:8" x14ac:dyDescent="0.25">
      <c r="A84" s="22">
        <v>32</v>
      </c>
      <c r="B84" s="22" t="s">
        <v>37</v>
      </c>
      <c r="C84" s="20" t="s">
        <v>36</v>
      </c>
      <c r="D84" s="22"/>
      <c r="E84" s="21">
        <f>SUM(E85:E86)</f>
        <v>191500</v>
      </c>
      <c r="F84" s="21">
        <f>SUM(F85:F86)</f>
        <v>266800</v>
      </c>
      <c r="G84" s="21">
        <f>SUM(G85:G86)</f>
        <v>215713.8</v>
      </c>
      <c r="H84" s="3">
        <f t="shared" si="4"/>
        <v>0.80852248875562216</v>
      </c>
    </row>
    <row r="85" spans="1:8" x14ac:dyDescent="0.25">
      <c r="A85" s="22">
        <v>322</v>
      </c>
      <c r="B85" s="22" t="s">
        <v>38</v>
      </c>
      <c r="C85" s="20" t="s">
        <v>36</v>
      </c>
      <c r="D85" s="22"/>
      <c r="E85" s="21">
        <v>135500</v>
      </c>
      <c r="F85" s="21">
        <v>202800</v>
      </c>
      <c r="G85" s="14">
        <f>150453.85+14233.83</f>
        <v>164687.67999999999</v>
      </c>
      <c r="H85" s="3">
        <f t="shared" si="4"/>
        <v>0.8120694280078895</v>
      </c>
    </row>
    <row r="86" spans="1:8" x14ac:dyDescent="0.25">
      <c r="A86" s="22">
        <v>329</v>
      </c>
      <c r="B86" s="22" t="s">
        <v>23</v>
      </c>
      <c r="C86" s="20" t="s">
        <v>36</v>
      </c>
      <c r="D86" s="22"/>
      <c r="E86" s="21">
        <v>56000</v>
      </c>
      <c r="F86" s="21">
        <f>35000+5000+2000+6000+16000</f>
        <v>64000</v>
      </c>
      <c r="G86" s="14">
        <v>51026.12</v>
      </c>
      <c r="H86" s="3">
        <f t="shared" si="4"/>
        <v>0.79728312500000009</v>
      </c>
    </row>
    <row r="87" spans="1:8" x14ac:dyDescent="0.25">
      <c r="A87" s="53" t="s">
        <v>39</v>
      </c>
      <c r="B87" s="53"/>
      <c r="C87" s="54"/>
      <c r="D87" s="53"/>
      <c r="E87" s="55">
        <v>55847.01</v>
      </c>
      <c r="F87" s="55">
        <v>39387.01</v>
      </c>
      <c r="G87" s="56">
        <v>28362.69</v>
      </c>
      <c r="H87" s="60">
        <f t="shared" si="4"/>
        <v>0.72010264297797666</v>
      </c>
    </row>
    <row r="88" spans="1:8" x14ac:dyDescent="0.25">
      <c r="A88" s="22" t="s">
        <v>17</v>
      </c>
      <c r="B88" s="22"/>
      <c r="C88" s="20"/>
      <c r="D88" s="22" t="s">
        <v>1</v>
      </c>
      <c r="E88" s="21">
        <v>45847.01</v>
      </c>
      <c r="F88" s="21">
        <v>39387.01</v>
      </c>
      <c r="G88" s="14">
        <v>28362.69</v>
      </c>
      <c r="H88" s="3">
        <f t="shared" si="4"/>
        <v>0.72010264297797666</v>
      </c>
    </row>
    <row r="89" spans="1:8" x14ac:dyDescent="0.25">
      <c r="A89" s="22">
        <v>3</v>
      </c>
      <c r="B89" s="22" t="s">
        <v>12</v>
      </c>
      <c r="C89" s="20" t="s">
        <v>40</v>
      </c>
      <c r="D89" s="22"/>
      <c r="E89" s="21">
        <v>45847.01</v>
      </c>
      <c r="F89" s="21">
        <v>39387.01</v>
      </c>
      <c r="G89" s="14">
        <v>28362.69</v>
      </c>
      <c r="H89" s="3">
        <f t="shared" si="4"/>
        <v>0.72010264297797666</v>
      </c>
    </row>
    <row r="90" spans="1:8" x14ac:dyDescent="0.25">
      <c r="A90" s="22">
        <v>32</v>
      </c>
      <c r="B90" s="22" t="s">
        <v>41</v>
      </c>
      <c r="C90" s="20" t="s">
        <v>40</v>
      </c>
      <c r="D90" s="22"/>
      <c r="E90" s="21">
        <v>45847.01</v>
      </c>
      <c r="F90" s="21">
        <v>39387.01</v>
      </c>
      <c r="G90" s="14">
        <v>28362.69</v>
      </c>
      <c r="H90" s="3">
        <f t="shared" si="4"/>
        <v>0.72010264297797666</v>
      </c>
    </row>
    <row r="91" spans="1:8" x14ac:dyDescent="0.25">
      <c r="A91" s="22">
        <v>329</v>
      </c>
      <c r="B91" s="22" t="s">
        <v>23</v>
      </c>
      <c r="C91" s="20" t="s">
        <v>40</v>
      </c>
      <c r="D91" s="22"/>
      <c r="E91" s="21">
        <v>45847.01</v>
      </c>
      <c r="F91" s="21">
        <v>39387.01</v>
      </c>
      <c r="G91" s="14">
        <v>28362.69</v>
      </c>
      <c r="H91" s="3">
        <f t="shared" si="4"/>
        <v>0.72010264297797666</v>
      </c>
    </row>
    <row r="92" spans="1:8" x14ac:dyDescent="0.25">
      <c r="A92" s="53" t="s">
        <v>42</v>
      </c>
      <c r="B92" s="53"/>
      <c r="C92" s="54"/>
      <c r="D92" s="53"/>
      <c r="E92" s="55">
        <v>184000</v>
      </c>
      <c r="F92" s="55">
        <v>210000</v>
      </c>
      <c r="G92" s="56">
        <v>172696.09</v>
      </c>
      <c r="H92" s="60">
        <f t="shared" si="4"/>
        <v>0.82236233333333331</v>
      </c>
    </row>
    <row r="93" spans="1:8" ht="21" x14ac:dyDescent="0.35">
      <c r="A93" s="22" t="s">
        <v>43</v>
      </c>
      <c r="B93" s="22"/>
      <c r="C93" s="20"/>
      <c r="D93" s="26" t="s">
        <v>1</v>
      </c>
      <c r="E93" s="21">
        <v>184000</v>
      </c>
      <c r="F93" s="21">
        <v>210000</v>
      </c>
      <c r="G93" s="14">
        <v>172969.09</v>
      </c>
      <c r="H93" s="3">
        <f t="shared" si="4"/>
        <v>0.82366233333333327</v>
      </c>
    </row>
    <row r="94" spans="1:8" x14ac:dyDescent="0.25">
      <c r="A94" s="22">
        <v>3</v>
      </c>
      <c r="B94" s="22" t="s">
        <v>35</v>
      </c>
      <c r="C94" s="20" t="s">
        <v>40</v>
      </c>
      <c r="D94" s="22"/>
      <c r="E94" s="21">
        <v>184000</v>
      </c>
      <c r="F94" s="21">
        <v>210000</v>
      </c>
      <c r="G94" s="14">
        <v>172969.09</v>
      </c>
      <c r="H94" s="3">
        <f t="shared" si="4"/>
        <v>0.82366233333333327</v>
      </c>
    </row>
    <row r="95" spans="1:8" x14ac:dyDescent="0.25">
      <c r="A95" s="22">
        <v>32</v>
      </c>
      <c r="B95" s="22" t="s">
        <v>41</v>
      </c>
      <c r="C95" s="20" t="s">
        <v>40</v>
      </c>
      <c r="D95" s="22"/>
      <c r="E95" s="21">
        <v>184000</v>
      </c>
      <c r="F95" s="21">
        <v>210000</v>
      </c>
      <c r="G95" s="14">
        <v>172969.09</v>
      </c>
      <c r="H95" s="3">
        <f t="shared" si="4"/>
        <v>0.82366233333333327</v>
      </c>
    </row>
    <row r="96" spans="1:8" x14ac:dyDescent="0.25">
      <c r="A96" s="22">
        <v>323</v>
      </c>
      <c r="B96" s="22" t="s">
        <v>44</v>
      </c>
      <c r="C96" s="20" t="s">
        <v>40</v>
      </c>
      <c r="D96" s="22"/>
      <c r="E96" s="21">
        <v>184000</v>
      </c>
      <c r="F96" s="21">
        <v>210000</v>
      </c>
      <c r="G96" s="14">
        <v>172969.09</v>
      </c>
      <c r="H96" s="3">
        <f t="shared" si="4"/>
        <v>0.82366233333333327</v>
      </c>
    </row>
    <row r="97" spans="1:8" x14ac:dyDescent="0.25">
      <c r="A97" s="53" t="s">
        <v>45</v>
      </c>
      <c r="B97" s="53"/>
      <c r="C97" s="54"/>
      <c r="D97" s="53"/>
      <c r="E97" s="55">
        <v>93000</v>
      </c>
      <c r="F97" s="55">
        <v>93000</v>
      </c>
      <c r="G97" s="56">
        <v>75485.61</v>
      </c>
      <c r="H97" s="60">
        <f t="shared" si="4"/>
        <v>0.81167322580645163</v>
      </c>
    </row>
    <row r="98" spans="1:8" ht="18.75" x14ac:dyDescent="0.3">
      <c r="A98" s="22" t="s">
        <v>17</v>
      </c>
      <c r="B98" s="22"/>
      <c r="C98" s="20"/>
      <c r="D98" s="27" t="s">
        <v>1</v>
      </c>
      <c r="E98" s="21">
        <f>E99</f>
        <v>93000</v>
      </c>
      <c r="F98" s="21">
        <f>F99</f>
        <v>93000</v>
      </c>
      <c r="G98" s="14">
        <v>75485.61</v>
      </c>
      <c r="H98" s="3">
        <f t="shared" si="4"/>
        <v>0.81167322580645163</v>
      </c>
    </row>
    <row r="99" spans="1:8" x14ac:dyDescent="0.25">
      <c r="A99" s="22">
        <v>3</v>
      </c>
      <c r="B99" s="22" t="s">
        <v>12</v>
      </c>
      <c r="C99" s="20" t="s">
        <v>46</v>
      </c>
      <c r="D99" s="22"/>
      <c r="E99" s="21">
        <f>E100</f>
        <v>93000</v>
      </c>
      <c r="F99" s="21">
        <f>F100</f>
        <v>93000</v>
      </c>
      <c r="G99" s="14">
        <v>75485.61</v>
      </c>
      <c r="H99" s="3">
        <f t="shared" si="4"/>
        <v>0.81167322580645163</v>
      </c>
    </row>
    <row r="100" spans="1:8" x14ac:dyDescent="0.25">
      <c r="A100" s="22">
        <v>34</v>
      </c>
      <c r="B100" s="22" t="s">
        <v>47</v>
      </c>
      <c r="C100" s="20" t="s">
        <v>46</v>
      </c>
      <c r="D100" s="22"/>
      <c r="E100" s="21">
        <f>SUM(E101:E102)</f>
        <v>93000</v>
      </c>
      <c r="F100" s="21">
        <f>SUM(F101:F102)</f>
        <v>93000</v>
      </c>
      <c r="G100" s="14">
        <f>SUM(G101,G102)</f>
        <v>75485.61</v>
      </c>
      <c r="H100" s="3">
        <f t="shared" si="4"/>
        <v>0.81167322580645163</v>
      </c>
    </row>
    <row r="101" spans="1:8" x14ac:dyDescent="0.25">
      <c r="A101" s="22">
        <v>342</v>
      </c>
      <c r="B101" s="22" t="s">
        <v>48</v>
      </c>
      <c r="C101" s="20" t="s">
        <v>46</v>
      </c>
      <c r="D101" s="22"/>
      <c r="E101" s="21">
        <v>85000</v>
      </c>
      <c r="F101" s="21">
        <v>85000</v>
      </c>
      <c r="G101" s="14">
        <v>65231.59</v>
      </c>
      <c r="H101" s="3">
        <f t="shared" ref="H101:H164" si="5">G101/F101</f>
        <v>0.76743047058823521</v>
      </c>
    </row>
    <row r="102" spans="1:8" x14ac:dyDescent="0.25">
      <c r="A102" s="22">
        <v>343</v>
      </c>
      <c r="B102" s="22" t="s">
        <v>49</v>
      </c>
      <c r="C102" s="20" t="s">
        <v>46</v>
      </c>
      <c r="D102" s="22"/>
      <c r="E102" s="21">
        <v>8000</v>
      </c>
      <c r="F102" s="21">
        <v>8000</v>
      </c>
      <c r="G102" s="14">
        <v>10254.02</v>
      </c>
      <c r="H102" s="3">
        <f t="shared" si="5"/>
        <v>1.2817525000000001</v>
      </c>
    </row>
    <row r="103" spans="1:8" x14ac:dyDescent="0.25">
      <c r="A103" s="53" t="s">
        <v>50</v>
      </c>
      <c r="B103" s="53"/>
      <c r="C103" s="54"/>
      <c r="D103" s="53"/>
      <c r="E103" s="55">
        <v>118000</v>
      </c>
      <c r="F103" s="55">
        <v>60100</v>
      </c>
      <c r="G103" s="56">
        <v>53205.03</v>
      </c>
      <c r="H103" s="60">
        <f t="shared" si="5"/>
        <v>0.88527504159733772</v>
      </c>
    </row>
    <row r="104" spans="1:8" x14ac:dyDescent="0.25">
      <c r="A104" s="23" t="s">
        <v>51</v>
      </c>
      <c r="B104" s="23"/>
      <c r="C104" s="24"/>
      <c r="D104" s="23"/>
      <c r="E104" s="25">
        <v>118000</v>
      </c>
      <c r="F104" s="25">
        <v>60100</v>
      </c>
      <c r="G104" s="14">
        <v>53205.03</v>
      </c>
      <c r="H104" s="3">
        <f t="shared" si="5"/>
        <v>0.88527504159733772</v>
      </c>
    </row>
    <row r="105" spans="1:8" ht="21" x14ac:dyDescent="0.35">
      <c r="A105" s="22">
        <v>3</v>
      </c>
      <c r="B105" s="22" t="s">
        <v>12</v>
      </c>
      <c r="C105" s="20" t="s">
        <v>40</v>
      </c>
      <c r="D105" s="26" t="s">
        <v>1</v>
      </c>
      <c r="E105" s="25">
        <v>118000</v>
      </c>
      <c r="F105" s="25">
        <v>60100</v>
      </c>
      <c r="G105" s="14">
        <v>53205.03</v>
      </c>
      <c r="H105" s="3">
        <f t="shared" si="5"/>
        <v>0.88527504159733772</v>
      </c>
    </row>
    <row r="106" spans="1:8" x14ac:dyDescent="0.25">
      <c r="A106" s="22">
        <v>32</v>
      </c>
      <c r="B106" s="22" t="s">
        <v>41</v>
      </c>
      <c r="C106" s="20" t="s">
        <v>40</v>
      </c>
      <c r="D106" s="22"/>
      <c r="E106" s="25">
        <v>118000</v>
      </c>
      <c r="F106" s="25">
        <v>60100</v>
      </c>
      <c r="G106" s="14">
        <v>53205.03</v>
      </c>
      <c r="H106" s="3">
        <f t="shared" si="5"/>
        <v>0.88527504159733772</v>
      </c>
    </row>
    <row r="107" spans="1:8" x14ac:dyDescent="0.25">
      <c r="A107" s="22">
        <v>324</v>
      </c>
      <c r="B107" s="22" t="s">
        <v>52</v>
      </c>
      <c r="C107" s="20" t="s">
        <v>40</v>
      </c>
      <c r="D107" s="22"/>
      <c r="E107" s="25">
        <v>118000</v>
      </c>
      <c r="F107" s="25">
        <v>60100</v>
      </c>
      <c r="G107" s="14">
        <v>53205.03</v>
      </c>
      <c r="H107" s="3">
        <f t="shared" si="5"/>
        <v>0.88527504159733772</v>
      </c>
    </row>
    <row r="108" spans="1:8" x14ac:dyDescent="0.25">
      <c r="A108" s="53" t="s">
        <v>53</v>
      </c>
      <c r="B108" s="53"/>
      <c r="C108" s="54"/>
      <c r="D108" s="53"/>
      <c r="E108" s="55">
        <v>8000</v>
      </c>
      <c r="F108" s="55">
        <v>8000</v>
      </c>
      <c r="G108" s="56">
        <v>4364.5</v>
      </c>
      <c r="H108" s="60">
        <f t="shared" si="5"/>
        <v>0.54556249999999995</v>
      </c>
    </row>
    <row r="109" spans="1:8" x14ac:dyDescent="0.25">
      <c r="A109" s="22" t="s">
        <v>17</v>
      </c>
      <c r="B109" s="22"/>
      <c r="C109" s="20"/>
      <c r="D109" s="22" t="s">
        <v>1</v>
      </c>
      <c r="E109" s="21">
        <v>8000</v>
      </c>
      <c r="F109" s="21">
        <v>8000</v>
      </c>
      <c r="G109" s="14">
        <v>4364.5</v>
      </c>
      <c r="H109" s="3">
        <f t="shared" si="5"/>
        <v>0.54556249999999995</v>
      </c>
    </row>
    <row r="110" spans="1:8" x14ac:dyDescent="0.25">
      <c r="A110" s="22">
        <v>3</v>
      </c>
      <c r="B110" s="22" t="s">
        <v>12</v>
      </c>
      <c r="C110" s="20" t="s">
        <v>46</v>
      </c>
      <c r="D110" s="22" t="s">
        <v>1</v>
      </c>
      <c r="E110" s="21">
        <v>8000</v>
      </c>
      <c r="F110" s="21">
        <v>8000</v>
      </c>
      <c r="G110" s="14">
        <v>4364.5</v>
      </c>
      <c r="H110" s="3">
        <f t="shared" si="5"/>
        <v>0.54556249999999995</v>
      </c>
    </row>
    <row r="111" spans="1:8" x14ac:dyDescent="0.25">
      <c r="A111" s="22">
        <v>32</v>
      </c>
      <c r="B111" s="22" t="s">
        <v>47</v>
      </c>
      <c r="C111" s="20" t="s">
        <v>46</v>
      </c>
      <c r="D111" s="22"/>
      <c r="E111" s="21">
        <v>8000</v>
      </c>
      <c r="F111" s="21">
        <v>8000</v>
      </c>
      <c r="G111" s="14">
        <v>4364.5</v>
      </c>
      <c r="H111" s="3">
        <f t="shared" si="5"/>
        <v>0.54556249999999995</v>
      </c>
    </row>
    <row r="112" spans="1:8" x14ac:dyDescent="0.25">
      <c r="A112" s="22">
        <v>323</v>
      </c>
      <c r="B112" s="22" t="s">
        <v>54</v>
      </c>
      <c r="C112" s="20" t="s">
        <v>46</v>
      </c>
      <c r="D112" s="22"/>
      <c r="E112" s="21">
        <v>8000</v>
      </c>
      <c r="F112" s="21">
        <v>8000</v>
      </c>
      <c r="G112" s="14">
        <v>4364.5</v>
      </c>
      <c r="H112" s="3">
        <f t="shared" si="5"/>
        <v>0.54556249999999995</v>
      </c>
    </row>
    <row r="113" spans="1:8" x14ac:dyDescent="0.25">
      <c r="A113" s="57" t="s">
        <v>55</v>
      </c>
      <c r="B113" s="57"/>
      <c r="C113" s="58"/>
      <c r="D113" s="57"/>
      <c r="E113" s="59">
        <f>SUM(E115)</f>
        <v>92000</v>
      </c>
      <c r="F113" s="59">
        <v>89100</v>
      </c>
      <c r="G113" s="56">
        <v>89100</v>
      </c>
      <c r="H113" s="60">
        <f t="shared" si="5"/>
        <v>1</v>
      </c>
    </row>
    <row r="114" spans="1:8" x14ac:dyDescent="0.25">
      <c r="A114" s="30" t="s">
        <v>56</v>
      </c>
      <c r="B114" s="30"/>
      <c r="C114" s="28"/>
      <c r="D114" s="30" t="s">
        <v>1</v>
      </c>
      <c r="E114" s="29">
        <v>92000</v>
      </c>
      <c r="F114" s="29">
        <v>89100</v>
      </c>
      <c r="G114" s="14">
        <v>89100</v>
      </c>
      <c r="H114" s="3">
        <f t="shared" si="5"/>
        <v>1</v>
      </c>
    </row>
    <row r="115" spans="1:8" x14ac:dyDescent="0.25">
      <c r="A115" s="30">
        <v>3</v>
      </c>
      <c r="B115" s="22" t="s">
        <v>12</v>
      </c>
      <c r="C115" s="1" t="s">
        <v>57</v>
      </c>
      <c r="D115" s="30"/>
      <c r="E115" s="29">
        <v>92000</v>
      </c>
      <c r="F115" s="29">
        <v>89100</v>
      </c>
      <c r="G115" s="14">
        <v>89100</v>
      </c>
      <c r="H115" s="3">
        <f t="shared" si="5"/>
        <v>1</v>
      </c>
    </row>
    <row r="116" spans="1:8" x14ac:dyDescent="0.25">
      <c r="A116" s="30">
        <v>32</v>
      </c>
      <c r="B116" s="30" t="s">
        <v>41</v>
      </c>
      <c r="C116" s="1" t="s">
        <v>57</v>
      </c>
      <c r="D116" s="30"/>
      <c r="E116" s="29">
        <v>92000</v>
      </c>
      <c r="F116" s="29">
        <v>89100</v>
      </c>
      <c r="G116" s="14">
        <v>89100</v>
      </c>
      <c r="H116" s="3">
        <f t="shared" si="5"/>
        <v>1</v>
      </c>
    </row>
    <row r="117" spans="1:8" x14ac:dyDescent="0.25">
      <c r="A117" s="30">
        <v>323</v>
      </c>
      <c r="B117" s="30" t="s">
        <v>44</v>
      </c>
      <c r="C117" s="1" t="s">
        <v>57</v>
      </c>
      <c r="D117" s="30"/>
      <c r="E117" s="29">
        <v>92000</v>
      </c>
      <c r="F117" s="29">
        <v>89100</v>
      </c>
      <c r="G117" s="14">
        <v>89100</v>
      </c>
      <c r="H117" s="3">
        <f t="shared" si="5"/>
        <v>1</v>
      </c>
    </row>
    <row r="118" spans="1:8" x14ac:dyDescent="0.25">
      <c r="A118" s="53" t="s">
        <v>58</v>
      </c>
      <c r="B118" s="53"/>
      <c r="C118" s="54"/>
      <c r="D118" s="53"/>
      <c r="E118" s="55">
        <f>SUM(E120)</f>
        <v>50000</v>
      </c>
      <c r="F118" s="55">
        <f>SUM(F120)</f>
        <v>50000</v>
      </c>
      <c r="G118" s="56">
        <v>35034.300000000003</v>
      </c>
      <c r="H118" s="60">
        <f t="shared" si="5"/>
        <v>0.70068600000000003</v>
      </c>
    </row>
    <row r="119" spans="1:8" x14ac:dyDescent="0.25">
      <c r="A119" s="22" t="s">
        <v>17</v>
      </c>
      <c r="B119" s="22"/>
      <c r="C119" s="20"/>
      <c r="D119" s="22" t="s">
        <v>1</v>
      </c>
      <c r="E119" s="21">
        <v>50000</v>
      </c>
      <c r="F119" s="21">
        <v>50000</v>
      </c>
      <c r="G119" s="14">
        <v>35034.300000000003</v>
      </c>
      <c r="H119" s="3">
        <f t="shared" si="5"/>
        <v>0.70068600000000003</v>
      </c>
    </row>
    <row r="120" spans="1:8" x14ac:dyDescent="0.25">
      <c r="A120" s="22">
        <v>3</v>
      </c>
      <c r="B120" s="22" t="s">
        <v>12</v>
      </c>
      <c r="C120" s="20" t="s">
        <v>59</v>
      </c>
      <c r="D120" s="22"/>
      <c r="E120" s="21">
        <v>50000</v>
      </c>
      <c r="F120" s="21">
        <v>50000</v>
      </c>
      <c r="G120" s="14">
        <v>35034.300000000003</v>
      </c>
      <c r="H120" s="3">
        <f t="shared" si="5"/>
        <v>0.70068600000000003</v>
      </c>
    </row>
    <row r="121" spans="1:8" x14ac:dyDescent="0.25">
      <c r="A121" s="22">
        <v>32</v>
      </c>
      <c r="B121" s="22" t="s">
        <v>41</v>
      </c>
      <c r="C121" s="20" t="s">
        <v>59</v>
      </c>
      <c r="D121" s="22"/>
      <c r="E121" s="21">
        <v>50000</v>
      </c>
      <c r="F121" s="21">
        <v>50000</v>
      </c>
      <c r="G121" s="14">
        <v>35034.300000000003</v>
      </c>
      <c r="H121" s="3">
        <f t="shared" si="5"/>
        <v>0.70068600000000003</v>
      </c>
    </row>
    <row r="122" spans="1:8" x14ac:dyDescent="0.25">
      <c r="A122" s="22">
        <v>329</v>
      </c>
      <c r="B122" s="22" t="s">
        <v>23</v>
      </c>
      <c r="C122" s="20" t="s">
        <v>59</v>
      </c>
      <c r="D122" s="22"/>
      <c r="E122" s="21">
        <v>50000</v>
      </c>
      <c r="F122" s="21">
        <v>50000</v>
      </c>
      <c r="G122" s="14">
        <v>35034.300000000003</v>
      </c>
      <c r="H122" s="3">
        <f t="shared" si="5"/>
        <v>0.70068600000000003</v>
      </c>
    </row>
    <row r="123" spans="1:8" x14ac:dyDescent="0.25">
      <c r="A123" s="53" t="s">
        <v>60</v>
      </c>
      <c r="B123" s="53"/>
      <c r="C123" s="54"/>
      <c r="D123" s="53"/>
      <c r="E123" s="55">
        <v>18000</v>
      </c>
      <c r="F123" s="55">
        <v>18000</v>
      </c>
      <c r="G123" s="55">
        <v>18000</v>
      </c>
      <c r="H123" s="60">
        <f t="shared" si="5"/>
        <v>1</v>
      </c>
    </row>
    <row r="124" spans="1:8" x14ac:dyDescent="0.25">
      <c r="A124" s="22" t="s">
        <v>17</v>
      </c>
      <c r="B124" s="22"/>
      <c r="C124" s="20"/>
      <c r="D124" s="22"/>
      <c r="E124" s="21">
        <v>18000</v>
      </c>
      <c r="F124" s="21">
        <v>18000</v>
      </c>
      <c r="G124" s="21">
        <v>18000</v>
      </c>
      <c r="H124" s="3">
        <f t="shared" si="5"/>
        <v>1</v>
      </c>
    </row>
    <row r="125" spans="1:8" x14ac:dyDescent="0.25">
      <c r="A125" s="22">
        <v>3</v>
      </c>
      <c r="B125" s="22" t="s">
        <v>12</v>
      </c>
      <c r="C125" s="20" t="s">
        <v>61</v>
      </c>
      <c r="D125" s="22"/>
      <c r="E125" s="21">
        <v>18000</v>
      </c>
      <c r="F125" s="21">
        <v>18000</v>
      </c>
      <c r="G125" s="21">
        <v>18000</v>
      </c>
      <c r="H125" s="3">
        <f t="shared" si="5"/>
        <v>1</v>
      </c>
    </row>
    <row r="126" spans="1:8" x14ac:dyDescent="0.25">
      <c r="A126" s="22">
        <v>38</v>
      </c>
      <c r="B126" s="22" t="s">
        <v>62</v>
      </c>
      <c r="C126" s="20" t="s">
        <v>61</v>
      </c>
      <c r="D126" s="22"/>
      <c r="E126" s="21">
        <v>18000</v>
      </c>
      <c r="F126" s="21">
        <v>18000</v>
      </c>
      <c r="G126" s="21">
        <v>18000</v>
      </c>
      <c r="H126" s="3">
        <f t="shared" si="5"/>
        <v>1</v>
      </c>
    </row>
    <row r="127" spans="1:8" x14ac:dyDescent="0.25">
      <c r="A127" s="22">
        <v>381</v>
      </c>
      <c r="B127" s="22" t="s">
        <v>20</v>
      </c>
      <c r="C127" s="20" t="s">
        <v>61</v>
      </c>
      <c r="D127" s="22"/>
      <c r="E127" s="21">
        <v>18000</v>
      </c>
      <c r="F127" s="21">
        <v>18000</v>
      </c>
      <c r="G127" s="21">
        <v>18000</v>
      </c>
      <c r="H127" s="3">
        <f t="shared" si="5"/>
        <v>1</v>
      </c>
    </row>
    <row r="128" spans="1:8" x14ac:dyDescent="0.25">
      <c r="A128" s="53" t="s">
        <v>63</v>
      </c>
      <c r="B128" s="53"/>
      <c r="C128" s="54"/>
      <c r="D128" s="53"/>
      <c r="E128" s="55">
        <f>SUM(E130)</f>
        <v>12000</v>
      </c>
      <c r="F128" s="55">
        <v>6000</v>
      </c>
      <c r="G128" s="56">
        <v>4620.74</v>
      </c>
      <c r="H128" s="60">
        <f t="shared" si="5"/>
        <v>0.77012333333333327</v>
      </c>
    </row>
    <row r="129" spans="1:8" x14ac:dyDescent="0.25">
      <c r="A129" s="22" t="s">
        <v>17</v>
      </c>
      <c r="B129" s="22"/>
      <c r="C129" s="20"/>
      <c r="D129" s="22"/>
      <c r="E129" s="21">
        <v>12000</v>
      </c>
      <c r="F129" s="21">
        <v>6000</v>
      </c>
      <c r="G129" s="14">
        <v>4620.74</v>
      </c>
      <c r="H129" s="3">
        <f t="shared" si="5"/>
        <v>0.77012333333333327</v>
      </c>
    </row>
    <row r="130" spans="1:8" x14ac:dyDescent="0.25">
      <c r="A130" s="22">
        <v>3</v>
      </c>
      <c r="B130" s="22" t="s">
        <v>12</v>
      </c>
      <c r="C130" s="20" t="s">
        <v>57</v>
      </c>
      <c r="D130" s="22" t="s">
        <v>1</v>
      </c>
      <c r="E130" s="21">
        <f>SUM(E131)</f>
        <v>12000</v>
      </c>
      <c r="F130" s="21">
        <v>6000</v>
      </c>
      <c r="G130" s="14">
        <v>4620.74</v>
      </c>
      <c r="H130" s="3">
        <f t="shared" si="5"/>
        <v>0.77012333333333327</v>
      </c>
    </row>
    <row r="131" spans="1:8" x14ac:dyDescent="0.25">
      <c r="A131" s="22">
        <v>32</v>
      </c>
      <c r="B131" s="22" t="s">
        <v>41</v>
      </c>
      <c r="C131" s="20" t="s">
        <v>57</v>
      </c>
      <c r="D131" s="22"/>
      <c r="E131" s="21">
        <f>SUM(E132:E133)</f>
        <v>12000</v>
      </c>
      <c r="F131" s="21">
        <v>6000</v>
      </c>
      <c r="G131" s="14">
        <v>4620.74</v>
      </c>
      <c r="H131" s="3">
        <f t="shared" si="5"/>
        <v>0.77012333333333327</v>
      </c>
    </row>
    <row r="132" spans="1:8" x14ac:dyDescent="0.25">
      <c r="A132" s="22">
        <v>323</v>
      </c>
      <c r="B132" s="22" t="s">
        <v>44</v>
      </c>
      <c r="C132" s="20" t="s">
        <v>57</v>
      </c>
      <c r="D132" s="22"/>
      <c r="E132" s="21">
        <v>6000</v>
      </c>
      <c r="F132" s="21">
        <v>6000</v>
      </c>
      <c r="G132" s="14">
        <v>4620.74</v>
      </c>
      <c r="H132" s="3">
        <f t="shared" si="5"/>
        <v>0.77012333333333327</v>
      </c>
    </row>
    <row r="133" spans="1:8" x14ac:dyDescent="0.25">
      <c r="A133" s="22">
        <v>329</v>
      </c>
      <c r="B133" s="22" t="s">
        <v>64</v>
      </c>
      <c r="C133" s="20" t="s">
        <v>57</v>
      </c>
      <c r="D133" s="22"/>
      <c r="E133" s="21">
        <v>6000</v>
      </c>
      <c r="F133" s="21">
        <v>0</v>
      </c>
      <c r="G133" s="14">
        <v>0</v>
      </c>
      <c r="H133" s="3">
        <v>0</v>
      </c>
    </row>
    <row r="134" spans="1:8" x14ac:dyDescent="0.25">
      <c r="A134" s="53" t="s">
        <v>65</v>
      </c>
      <c r="B134" s="53"/>
      <c r="C134" s="54"/>
      <c r="D134" s="53"/>
      <c r="E134" s="55">
        <v>2730852.99</v>
      </c>
      <c r="F134" s="55">
        <v>2730852.99</v>
      </c>
      <c r="G134" s="56">
        <v>2609525.4900000002</v>
      </c>
      <c r="H134" s="60">
        <f t="shared" si="5"/>
        <v>0.95557157399380921</v>
      </c>
    </row>
    <row r="135" spans="1:8" x14ac:dyDescent="0.25">
      <c r="A135" s="22" t="s">
        <v>266</v>
      </c>
      <c r="B135" s="22"/>
      <c r="C135" s="20"/>
      <c r="D135" s="22" t="s">
        <v>1</v>
      </c>
      <c r="E135" s="21">
        <v>2730852.99</v>
      </c>
      <c r="F135" s="21">
        <v>2730852.99</v>
      </c>
      <c r="G135" s="14">
        <v>2609525.4900000002</v>
      </c>
      <c r="H135" s="3">
        <f t="shared" si="5"/>
        <v>0.95557157399380921</v>
      </c>
    </row>
    <row r="136" spans="1:8" x14ac:dyDescent="0.25">
      <c r="A136" s="22">
        <v>5</v>
      </c>
      <c r="B136" s="22" t="s">
        <v>67</v>
      </c>
      <c r="C136" s="20" t="s">
        <v>46</v>
      </c>
      <c r="D136" s="22" t="s">
        <v>1</v>
      </c>
      <c r="E136" s="21">
        <v>2730852.99</v>
      </c>
      <c r="F136" s="21">
        <v>2730852.99</v>
      </c>
      <c r="G136" s="14">
        <v>2609525.4900000002</v>
      </c>
      <c r="H136" s="3">
        <f t="shared" si="5"/>
        <v>0.95557157399380921</v>
      </c>
    </row>
    <row r="137" spans="1:8" x14ac:dyDescent="0.25">
      <c r="A137" s="22">
        <v>54</v>
      </c>
      <c r="B137" s="22" t="s">
        <v>68</v>
      </c>
      <c r="C137" s="20" t="s">
        <v>46</v>
      </c>
      <c r="D137" s="22"/>
      <c r="E137" s="21">
        <v>2730852.99</v>
      </c>
      <c r="F137" s="21">
        <v>2730852.99</v>
      </c>
      <c r="G137" s="14">
        <v>2609525.4900000002</v>
      </c>
      <c r="H137" s="3">
        <f t="shared" si="5"/>
        <v>0.95557157399380921</v>
      </c>
    </row>
    <row r="138" spans="1:8" x14ac:dyDescent="0.25">
      <c r="A138" s="22">
        <v>542</v>
      </c>
      <c r="B138" s="22" t="s">
        <v>69</v>
      </c>
      <c r="C138" s="20" t="s">
        <v>46</v>
      </c>
      <c r="D138" s="22"/>
      <c r="E138" s="21">
        <v>2730852.99</v>
      </c>
      <c r="F138" s="21">
        <v>2730852.99</v>
      </c>
      <c r="G138" s="14">
        <v>2609525.4900000002</v>
      </c>
      <c r="H138" s="3">
        <f t="shared" si="5"/>
        <v>0.95557157399380921</v>
      </c>
    </row>
    <row r="139" spans="1:8" x14ac:dyDescent="0.25">
      <c r="A139" s="53" t="s">
        <v>70</v>
      </c>
      <c r="B139" s="53"/>
      <c r="C139" s="54"/>
      <c r="D139" s="53"/>
      <c r="E139" s="55">
        <v>240000</v>
      </c>
      <c r="F139" s="55">
        <v>230000</v>
      </c>
      <c r="G139" s="56">
        <v>227662.04</v>
      </c>
      <c r="H139" s="60">
        <f t="shared" si="5"/>
        <v>0.98983495652173914</v>
      </c>
    </row>
    <row r="140" spans="1:8" x14ac:dyDescent="0.25">
      <c r="A140" s="22" t="s">
        <v>17</v>
      </c>
      <c r="B140" s="22"/>
      <c r="C140" s="20"/>
      <c r="D140" s="22" t="s">
        <v>1</v>
      </c>
      <c r="E140" s="21">
        <v>240000</v>
      </c>
      <c r="F140" s="21">
        <v>230000</v>
      </c>
      <c r="G140" s="14">
        <v>227662.04</v>
      </c>
      <c r="H140" s="3">
        <f t="shared" si="5"/>
        <v>0.98983495652173914</v>
      </c>
    </row>
    <row r="141" spans="1:8" x14ac:dyDescent="0.25">
      <c r="A141" s="22">
        <v>5</v>
      </c>
      <c r="B141" s="22" t="s">
        <v>67</v>
      </c>
      <c r="C141" s="20" t="s">
        <v>46</v>
      </c>
      <c r="D141" s="22" t="s">
        <v>1</v>
      </c>
      <c r="E141" s="21">
        <v>240000</v>
      </c>
      <c r="F141" s="21">
        <v>230000</v>
      </c>
      <c r="G141" s="14">
        <v>227662.04</v>
      </c>
      <c r="H141" s="3">
        <f t="shared" si="5"/>
        <v>0.98983495652173914</v>
      </c>
    </row>
    <row r="142" spans="1:8" x14ac:dyDescent="0.25">
      <c r="A142" s="22">
        <v>54</v>
      </c>
      <c r="B142" s="22" t="s">
        <v>68</v>
      </c>
      <c r="C142" s="20" t="s">
        <v>46</v>
      </c>
      <c r="D142" s="22"/>
      <c r="E142" s="21">
        <v>240000</v>
      </c>
      <c r="F142" s="21">
        <v>230000</v>
      </c>
      <c r="G142" s="14">
        <v>227662.04</v>
      </c>
      <c r="H142" s="3">
        <f t="shared" si="5"/>
        <v>0.98983495652173914</v>
      </c>
    </row>
    <row r="143" spans="1:8" x14ac:dyDescent="0.25">
      <c r="A143" s="22">
        <v>547</v>
      </c>
      <c r="B143" s="22" t="s">
        <v>69</v>
      </c>
      <c r="C143" s="20" t="s">
        <v>46</v>
      </c>
      <c r="D143" s="22"/>
      <c r="E143" s="21">
        <v>240000</v>
      </c>
      <c r="F143" s="21">
        <v>230000</v>
      </c>
      <c r="G143" s="14">
        <v>227662.04</v>
      </c>
      <c r="H143" s="3">
        <f t="shared" si="5"/>
        <v>0.98983495652173914</v>
      </c>
    </row>
    <row r="144" spans="1:8" x14ac:dyDescent="0.25">
      <c r="A144" s="53" t="s">
        <v>71</v>
      </c>
      <c r="B144" s="53"/>
      <c r="C144" s="54"/>
      <c r="D144" s="53"/>
      <c r="E144" s="55">
        <v>74000</v>
      </c>
      <c r="F144" s="55">
        <v>46000</v>
      </c>
      <c r="G144" s="56">
        <v>44633.5</v>
      </c>
      <c r="H144" s="60">
        <f t="shared" si="5"/>
        <v>0.97029347826086954</v>
      </c>
    </row>
    <row r="145" spans="1:8" x14ac:dyDescent="0.25">
      <c r="A145" s="22" t="s">
        <v>17</v>
      </c>
      <c r="B145" s="22"/>
      <c r="C145" s="20"/>
      <c r="D145" s="22" t="s">
        <v>1</v>
      </c>
      <c r="E145" s="21">
        <v>74000</v>
      </c>
      <c r="F145" s="21">
        <v>46000</v>
      </c>
      <c r="G145" s="14">
        <v>44633.5</v>
      </c>
      <c r="H145" s="3">
        <f t="shared" si="5"/>
        <v>0.97029347826086954</v>
      </c>
    </row>
    <row r="146" spans="1:8" x14ac:dyDescent="0.25">
      <c r="A146" s="22">
        <v>3</v>
      </c>
      <c r="B146" s="22" t="s">
        <v>12</v>
      </c>
      <c r="C146" s="20" t="s">
        <v>57</v>
      </c>
      <c r="D146" s="22" t="s">
        <v>1</v>
      </c>
      <c r="E146" s="21">
        <v>74000</v>
      </c>
      <c r="F146" s="21">
        <v>46000</v>
      </c>
      <c r="G146" s="14">
        <v>44633.5</v>
      </c>
      <c r="H146" s="3">
        <f t="shared" si="5"/>
        <v>0.97029347826086954</v>
      </c>
    </row>
    <row r="147" spans="1:8" x14ac:dyDescent="0.25">
      <c r="A147" s="22">
        <v>32</v>
      </c>
      <c r="B147" s="22" t="s">
        <v>47</v>
      </c>
      <c r="C147" s="20" t="s">
        <v>57</v>
      </c>
      <c r="D147" s="22"/>
      <c r="E147" s="21">
        <v>74000</v>
      </c>
      <c r="F147" s="21">
        <v>46000</v>
      </c>
      <c r="G147" s="14">
        <v>44633.5</v>
      </c>
      <c r="H147" s="3">
        <f t="shared" si="5"/>
        <v>0.97029347826086954</v>
      </c>
    </row>
    <row r="148" spans="1:8" x14ac:dyDescent="0.25">
      <c r="A148" s="22">
        <v>323</v>
      </c>
      <c r="B148" s="22" t="s">
        <v>54</v>
      </c>
      <c r="C148" s="20" t="s">
        <v>57</v>
      </c>
      <c r="D148" s="22"/>
      <c r="E148" s="21">
        <v>74000</v>
      </c>
      <c r="F148" s="21">
        <v>46000</v>
      </c>
      <c r="G148" s="14">
        <v>44633.5</v>
      </c>
      <c r="H148" s="3">
        <f t="shared" si="5"/>
        <v>0.97029347826086954</v>
      </c>
    </row>
    <row r="149" spans="1:8" x14ac:dyDescent="0.25">
      <c r="A149" s="53" t="s">
        <v>72</v>
      </c>
      <c r="B149" s="53"/>
      <c r="C149" s="54"/>
      <c r="D149" s="53"/>
      <c r="E149" s="55">
        <v>50000</v>
      </c>
      <c r="F149" s="55">
        <v>59000</v>
      </c>
      <c r="G149" s="56">
        <v>38025.019999999997</v>
      </c>
      <c r="H149" s="60">
        <f t="shared" si="5"/>
        <v>0.64449186440677964</v>
      </c>
    </row>
    <row r="150" spans="1:8" x14ac:dyDescent="0.25">
      <c r="A150" s="22" t="s">
        <v>17</v>
      </c>
      <c r="B150" s="22"/>
      <c r="C150" s="20" t="s">
        <v>40</v>
      </c>
      <c r="D150" s="22" t="s">
        <v>1</v>
      </c>
      <c r="E150" s="21">
        <v>50000</v>
      </c>
      <c r="F150" s="21">
        <v>59000</v>
      </c>
      <c r="G150" s="14">
        <v>38025.019999999997</v>
      </c>
      <c r="H150" s="3">
        <f t="shared" si="5"/>
        <v>0.64449186440677964</v>
      </c>
    </row>
    <row r="151" spans="1:8" x14ac:dyDescent="0.25">
      <c r="A151" s="22">
        <v>3</v>
      </c>
      <c r="B151" s="22" t="s">
        <v>12</v>
      </c>
      <c r="C151" s="20" t="s">
        <v>40</v>
      </c>
      <c r="D151" s="22" t="s">
        <v>1</v>
      </c>
      <c r="E151" s="21">
        <v>50000</v>
      </c>
      <c r="F151" s="21">
        <v>59000</v>
      </c>
      <c r="G151" s="14">
        <v>38025.019999999997</v>
      </c>
      <c r="H151" s="3">
        <f t="shared" si="5"/>
        <v>0.64449186440677964</v>
      </c>
    </row>
    <row r="152" spans="1:8" x14ac:dyDescent="0.25">
      <c r="A152" s="22">
        <v>32</v>
      </c>
      <c r="B152" s="22" t="s">
        <v>47</v>
      </c>
      <c r="C152" s="20" t="s">
        <v>40</v>
      </c>
      <c r="D152" s="22"/>
      <c r="E152" s="21">
        <v>50000</v>
      </c>
      <c r="F152" s="21">
        <v>59000</v>
      </c>
      <c r="G152" s="14">
        <v>38025.019999999997</v>
      </c>
      <c r="H152" s="3">
        <f t="shared" si="5"/>
        <v>0.64449186440677964</v>
      </c>
    </row>
    <row r="153" spans="1:8" x14ac:dyDescent="0.25">
      <c r="A153" s="22">
        <v>323</v>
      </c>
      <c r="B153" s="22" t="s">
        <v>54</v>
      </c>
      <c r="C153" s="20" t="s">
        <v>40</v>
      </c>
      <c r="D153" s="22"/>
      <c r="E153" s="21">
        <v>50000</v>
      </c>
      <c r="F153" s="21">
        <v>59000</v>
      </c>
      <c r="G153" s="14">
        <v>38025.019999999997</v>
      </c>
      <c r="H153" s="3">
        <f t="shared" si="5"/>
        <v>0.64449186440677964</v>
      </c>
    </row>
    <row r="154" spans="1:8" x14ac:dyDescent="0.25">
      <c r="A154" s="53" t="s">
        <v>73</v>
      </c>
      <c r="B154" s="53"/>
      <c r="C154" s="54"/>
      <c r="D154" s="53"/>
      <c r="E154" s="55">
        <v>5200</v>
      </c>
      <c r="F154" s="55">
        <v>1000</v>
      </c>
      <c r="G154" s="56">
        <v>901</v>
      </c>
      <c r="H154" s="60">
        <f t="shared" si="5"/>
        <v>0.90100000000000002</v>
      </c>
    </row>
    <row r="155" spans="1:8" x14ac:dyDescent="0.25">
      <c r="A155" s="22" t="s">
        <v>17</v>
      </c>
      <c r="B155" s="22"/>
      <c r="C155" s="20"/>
      <c r="D155" s="22" t="s">
        <v>1</v>
      </c>
      <c r="E155" s="21">
        <v>5200</v>
      </c>
      <c r="F155" s="21">
        <v>1000</v>
      </c>
      <c r="G155" s="14">
        <v>901</v>
      </c>
      <c r="H155" s="3">
        <f t="shared" si="5"/>
        <v>0.90100000000000002</v>
      </c>
    </row>
    <row r="156" spans="1:8" x14ac:dyDescent="0.25">
      <c r="A156" s="22">
        <v>3</v>
      </c>
      <c r="B156" s="22" t="s">
        <v>12</v>
      </c>
      <c r="C156" s="20" t="s">
        <v>57</v>
      </c>
      <c r="D156" s="22" t="s">
        <v>1</v>
      </c>
      <c r="E156" s="21">
        <v>5200</v>
      </c>
      <c r="F156" s="21">
        <v>1000</v>
      </c>
      <c r="G156" s="14">
        <v>901</v>
      </c>
      <c r="H156" s="3">
        <f t="shared" si="5"/>
        <v>0.90100000000000002</v>
      </c>
    </row>
    <row r="157" spans="1:8" x14ac:dyDescent="0.25">
      <c r="A157" s="22">
        <v>38</v>
      </c>
      <c r="B157" s="22" t="s">
        <v>47</v>
      </c>
      <c r="C157" s="20" t="s">
        <v>57</v>
      </c>
      <c r="D157" s="22"/>
      <c r="E157" s="21">
        <v>5200</v>
      </c>
      <c r="F157" s="21">
        <v>1000</v>
      </c>
      <c r="G157" s="14">
        <v>901</v>
      </c>
      <c r="H157" s="3">
        <f t="shared" si="5"/>
        <v>0.90100000000000002</v>
      </c>
    </row>
    <row r="158" spans="1:8" x14ac:dyDescent="0.25">
      <c r="A158" s="22">
        <v>381</v>
      </c>
      <c r="B158" s="22" t="s">
        <v>54</v>
      </c>
      <c r="C158" s="20" t="s">
        <v>57</v>
      </c>
      <c r="D158" s="22"/>
      <c r="E158" s="21">
        <v>5200</v>
      </c>
      <c r="F158" s="21">
        <v>1000</v>
      </c>
      <c r="G158" s="14">
        <v>901</v>
      </c>
      <c r="H158" s="3">
        <f t="shared" si="5"/>
        <v>0.90100000000000002</v>
      </c>
    </row>
    <row r="159" spans="1:8" x14ac:dyDescent="0.25">
      <c r="A159" s="53" t="s">
        <v>74</v>
      </c>
      <c r="B159" s="53"/>
      <c r="C159" s="54"/>
      <c r="D159" s="53"/>
      <c r="E159" s="55">
        <v>10000</v>
      </c>
      <c r="F159" s="55">
        <v>10000</v>
      </c>
      <c r="G159" s="56">
        <v>0</v>
      </c>
      <c r="H159" s="60">
        <f t="shared" si="5"/>
        <v>0</v>
      </c>
    </row>
    <row r="160" spans="1:8" x14ac:dyDescent="0.25">
      <c r="A160" s="22" t="s">
        <v>17</v>
      </c>
      <c r="B160" s="22"/>
      <c r="C160" s="20"/>
      <c r="D160" s="22" t="s">
        <v>1</v>
      </c>
      <c r="E160" s="21">
        <v>10000</v>
      </c>
      <c r="F160" s="21">
        <v>10000</v>
      </c>
      <c r="G160" s="14">
        <v>0</v>
      </c>
      <c r="H160" s="3">
        <f t="shared" si="5"/>
        <v>0</v>
      </c>
    </row>
    <row r="161" spans="1:8" x14ac:dyDescent="0.25">
      <c r="A161" s="22">
        <v>3</v>
      </c>
      <c r="B161" s="22" t="s">
        <v>12</v>
      </c>
      <c r="C161" s="20" t="s">
        <v>57</v>
      </c>
      <c r="D161" s="22" t="s">
        <v>1</v>
      </c>
      <c r="E161" s="21">
        <v>10000</v>
      </c>
      <c r="F161" s="21">
        <v>10000</v>
      </c>
      <c r="G161" s="14">
        <v>0</v>
      </c>
      <c r="H161" s="3">
        <f t="shared" si="5"/>
        <v>0</v>
      </c>
    </row>
    <row r="162" spans="1:8" x14ac:dyDescent="0.25">
      <c r="A162" s="22">
        <v>38</v>
      </c>
      <c r="B162" s="22" t="s">
        <v>47</v>
      </c>
      <c r="C162" s="20" t="s">
        <v>57</v>
      </c>
      <c r="D162" s="22"/>
      <c r="E162" s="21">
        <v>10000</v>
      </c>
      <c r="F162" s="21">
        <v>10000</v>
      </c>
      <c r="G162" s="14">
        <v>0</v>
      </c>
      <c r="H162" s="3">
        <f t="shared" si="5"/>
        <v>0</v>
      </c>
    </row>
    <row r="163" spans="1:8" x14ac:dyDescent="0.25">
      <c r="A163" s="22">
        <v>385</v>
      </c>
      <c r="B163" s="22" t="s">
        <v>54</v>
      </c>
      <c r="C163" s="20" t="s">
        <v>57</v>
      </c>
      <c r="D163" s="22"/>
      <c r="E163" s="21">
        <v>10000</v>
      </c>
      <c r="F163" s="21">
        <v>10000</v>
      </c>
      <c r="G163" s="14">
        <v>0</v>
      </c>
      <c r="H163" s="3">
        <f t="shared" si="5"/>
        <v>0</v>
      </c>
    </row>
    <row r="164" spans="1:8" x14ac:dyDescent="0.25">
      <c r="A164" s="53" t="s">
        <v>75</v>
      </c>
      <c r="B164" s="53"/>
      <c r="C164" s="54"/>
      <c r="D164" s="53"/>
      <c r="E164" s="55">
        <v>0</v>
      </c>
      <c r="F164" s="55">
        <v>44000</v>
      </c>
      <c r="G164" s="56">
        <v>40465.379999999997</v>
      </c>
      <c r="H164" s="60">
        <f t="shared" si="5"/>
        <v>0.91966772727272716</v>
      </c>
    </row>
    <row r="165" spans="1:8" ht="21" x14ac:dyDescent="0.35">
      <c r="A165" s="22" t="s">
        <v>17</v>
      </c>
      <c r="B165" s="31"/>
      <c r="C165" s="32"/>
      <c r="D165" s="26" t="s">
        <v>1</v>
      </c>
      <c r="E165" s="21">
        <v>0</v>
      </c>
      <c r="F165" s="21">
        <v>44000</v>
      </c>
      <c r="G165" s="14">
        <v>40645.379999999997</v>
      </c>
      <c r="H165" s="3">
        <f t="shared" ref="H165:H228" si="6">G165/F165</f>
        <v>0.92375863636363631</v>
      </c>
    </row>
    <row r="166" spans="1:8" x14ac:dyDescent="0.25">
      <c r="A166" s="22">
        <v>3</v>
      </c>
      <c r="B166" s="22" t="s">
        <v>12</v>
      </c>
      <c r="C166" s="20" t="s">
        <v>57</v>
      </c>
      <c r="D166" s="22" t="s">
        <v>1</v>
      </c>
      <c r="E166" s="21">
        <v>0</v>
      </c>
      <c r="F166" s="21">
        <v>44000</v>
      </c>
      <c r="G166" s="14">
        <v>40645.379999999997</v>
      </c>
      <c r="H166" s="3">
        <f t="shared" si="6"/>
        <v>0.92375863636363631</v>
      </c>
    </row>
    <row r="167" spans="1:8" x14ac:dyDescent="0.25">
      <c r="A167" s="22">
        <v>32</v>
      </c>
      <c r="B167" s="22" t="s">
        <v>47</v>
      </c>
      <c r="C167" s="20" t="s">
        <v>57</v>
      </c>
      <c r="D167" s="22"/>
      <c r="E167" s="21">
        <v>0</v>
      </c>
      <c r="F167" s="21">
        <v>44000</v>
      </c>
      <c r="G167" s="14">
        <v>40645.379999999997</v>
      </c>
      <c r="H167" s="3">
        <f t="shared" si="6"/>
        <v>0.92375863636363631</v>
      </c>
    </row>
    <row r="168" spans="1:8" x14ac:dyDescent="0.25">
      <c r="A168" s="22">
        <v>329</v>
      </c>
      <c r="B168" s="22" t="s">
        <v>54</v>
      </c>
      <c r="C168" s="20" t="s">
        <v>57</v>
      </c>
      <c r="D168" s="22"/>
      <c r="E168" s="21">
        <v>0</v>
      </c>
      <c r="F168" s="21">
        <v>44000</v>
      </c>
      <c r="G168" s="14">
        <v>40645.379999999997</v>
      </c>
      <c r="H168" s="3">
        <f t="shared" si="6"/>
        <v>0.92375863636363631</v>
      </c>
    </row>
    <row r="169" spans="1:8" x14ac:dyDescent="0.25">
      <c r="A169" s="53" t="s">
        <v>76</v>
      </c>
      <c r="B169" s="53"/>
      <c r="C169" s="54"/>
      <c r="D169" s="53"/>
      <c r="E169" s="55">
        <v>0</v>
      </c>
      <c r="F169" s="55">
        <v>15000</v>
      </c>
      <c r="G169" s="55">
        <v>15000</v>
      </c>
      <c r="H169" s="60">
        <f t="shared" si="6"/>
        <v>1</v>
      </c>
    </row>
    <row r="170" spans="1:8" x14ac:dyDescent="0.25">
      <c r="A170" s="22" t="s">
        <v>17</v>
      </c>
      <c r="B170" s="22"/>
      <c r="C170" s="20"/>
      <c r="D170" s="22" t="s">
        <v>1</v>
      </c>
      <c r="E170" s="21">
        <v>0</v>
      </c>
      <c r="F170" s="21">
        <v>15000</v>
      </c>
      <c r="G170" s="21">
        <v>15000</v>
      </c>
      <c r="H170" s="3">
        <f t="shared" si="6"/>
        <v>1</v>
      </c>
    </row>
    <row r="171" spans="1:8" x14ac:dyDescent="0.25">
      <c r="A171" s="22">
        <v>3</v>
      </c>
      <c r="B171" s="22" t="s">
        <v>12</v>
      </c>
      <c r="C171" s="20" t="s">
        <v>57</v>
      </c>
      <c r="D171" s="22" t="s">
        <v>1</v>
      </c>
      <c r="E171" s="21">
        <v>0</v>
      </c>
      <c r="F171" s="21">
        <v>15000</v>
      </c>
      <c r="G171" s="21">
        <v>15000</v>
      </c>
      <c r="H171" s="3">
        <f t="shared" si="6"/>
        <v>1</v>
      </c>
    </row>
    <row r="172" spans="1:8" x14ac:dyDescent="0.25">
      <c r="A172" s="22">
        <v>38</v>
      </c>
      <c r="B172" s="22" t="s">
        <v>47</v>
      </c>
      <c r="C172" s="20" t="s">
        <v>57</v>
      </c>
      <c r="D172" s="22"/>
      <c r="E172" s="21">
        <v>0</v>
      </c>
      <c r="F172" s="21">
        <v>15000</v>
      </c>
      <c r="G172" s="21">
        <v>15000</v>
      </c>
      <c r="H172" s="3">
        <f t="shared" si="6"/>
        <v>1</v>
      </c>
    </row>
    <row r="173" spans="1:8" x14ac:dyDescent="0.25">
      <c r="A173" s="22">
        <v>385</v>
      </c>
      <c r="B173" s="22" t="s">
        <v>54</v>
      </c>
      <c r="C173" s="20" t="s">
        <v>57</v>
      </c>
      <c r="D173" s="22"/>
      <c r="E173" s="21">
        <v>0</v>
      </c>
      <c r="F173" s="21">
        <v>15000</v>
      </c>
      <c r="G173" s="21">
        <v>15000</v>
      </c>
      <c r="H173" s="3">
        <f t="shared" si="6"/>
        <v>1</v>
      </c>
    </row>
    <row r="174" spans="1:8" x14ac:dyDescent="0.25">
      <c r="A174" s="53" t="s">
        <v>77</v>
      </c>
      <c r="B174" s="53"/>
      <c r="C174" s="54"/>
      <c r="D174" s="53"/>
      <c r="E174" s="55">
        <v>0</v>
      </c>
      <c r="F174" s="55">
        <v>20000</v>
      </c>
      <c r="G174" s="56">
        <v>16875</v>
      </c>
      <c r="H174" s="60">
        <f t="shared" si="6"/>
        <v>0.84375</v>
      </c>
    </row>
    <row r="175" spans="1:8" x14ac:dyDescent="0.25">
      <c r="A175" s="22" t="s">
        <v>17</v>
      </c>
      <c r="B175" s="22"/>
      <c r="C175" s="20"/>
      <c r="D175" s="22" t="s">
        <v>1</v>
      </c>
      <c r="E175" s="21">
        <v>0</v>
      </c>
      <c r="F175" s="21">
        <v>20000</v>
      </c>
      <c r="G175" s="14">
        <v>16875</v>
      </c>
      <c r="H175" s="3">
        <f t="shared" si="6"/>
        <v>0.84375</v>
      </c>
    </row>
    <row r="176" spans="1:8" x14ac:dyDescent="0.25">
      <c r="A176" s="22">
        <v>3</v>
      </c>
      <c r="B176" s="22" t="s">
        <v>12</v>
      </c>
      <c r="C176" s="20" t="s">
        <v>57</v>
      </c>
      <c r="D176" s="22" t="s">
        <v>1</v>
      </c>
      <c r="E176" s="21">
        <v>0</v>
      </c>
      <c r="F176" s="21">
        <v>20000</v>
      </c>
      <c r="G176" s="14">
        <v>16875</v>
      </c>
      <c r="H176" s="3">
        <f t="shared" si="6"/>
        <v>0.84375</v>
      </c>
    </row>
    <row r="177" spans="1:8" x14ac:dyDescent="0.25">
      <c r="A177" s="22">
        <v>38</v>
      </c>
      <c r="B177" s="22" t="s">
        <v>47</v>
      </c>
      <c r="C177" s="20" t="s">
        <v>57</v>
      </c>
      <c r="D177" s="22"/>
      <c r="E177" s="21">
        <v>0</v>
      </c>
      <c r="F177" s="21">
        <v>20000</v>
      </c>
      <c r="G177" s="14">
        <v>16875</v>
      </c>
      <c r="H177" s="3">
        <f t="shared" si="6"/>
        <v>0.84375</v>
      </c>
    </row>
    <row r="178" spans="1:8" x14ac:dyDescent="0.25">
      <c r="A178" s="22">
        <v>385</v>
      </c>
      <c r="B178" s="22" t="s">
        <v>54</v>
      </c>
      <c r="C178" s="20" t="s">
        <v>57</v>
      </c>
      <c r="D178" s="22"/>
      <c r="E178" s="21">
        <v>0</v>
      </c>
      <c r="F178" s="21">
        <v>20000</v>
      </c>
      <c r="G178" s="14">
        <v>16875</v>
      </c>
      <c r="H178" s="3">
        <f t="shared" si="6"/>
        <v>0.84375</v>
      </c>
    </row>
    <row r="179" spans="1:8" x14ac:dyDescent="0.25">
      <c r="A179" s="53" t="s">
        <v>78</v>
      </c>
      <c r="B179" s="53"/>
      <c r="C179" s="54"/>
      <c r="D179" s="53"/>
      <c r="E179" s="55">
        <f>SUM(E181)</f>
        <v>20000</v>
      </c>
      <c r="F179" s="55">
        <v>0</v>
      </c>
      <c r="G179" s="56">
        <v>0</v>
      </c>
      <c r="H179" s="60">
        <v>0</v>
      </c>
    </row>
    <row r="180" spans="1:8" ht="21" x14ac:dyDescent="0.35">
      <c r="A180" s="22" t="s">
        <v>79</v>
      </c>
      <c r="B180" s="31"/>
      <c r="C180" s="32"/>
      <c r="D180" s="26" t="s">
        <v>1</v>
      </c>
      <c r="E180" s="21">
        <v>20000</v>
      </c>
      <c r="F180" s="21">
        <v>0</v>
      </c>
      <c r="G180" s="14">
        <v>0</v>
      </c>
      <c r="H180" s="3">
        <v>0</v>
      </c>
    </row>
    <row r="181" spans="1:8" x14ac:dyDescent="0.25">
      <c r="A181" s="22">
        <v>4</v>
      </c>
      <c r="B181" s="22" t="s">
        <v>27</v>
      </c>
      <c r="C181" s="20" t="s">
        <v>80</v>
      </c>
      <c r="D181" s="22"/>
      <c r="E181" s="21">
        <v>20000</v>
      </c>
      <c r="F181" s="21">
        <v>0</v>
      </c>
      <c r="G181" s="14">
        <v>0</v>
      </c>
      <c r="H181" s="3">
        <v>0</v>
      </c>
    </row>
    <row r="182" spans="1:8" x14ac:dyDescent="0.25">
      <c r="A182" s="22">
        <v>42</v>
      </c>
      <c r="B182" s="22" t="s">
        <v>28</v>
      </c>
      <c r="C182" s="20" t="s">
        <v>80</v>
      </c>
      <c r="D182" s="22"/>
      <c r="E182" s="21">
        <v>20000</v>
      </c>
      <c r="F182" s="21">
        <v>0</v>
      </c>
      <c r="G182" s="14">
        <v>0</v>
      </c>
      <c r="H182" s="3">
        <v>0</v>
      </c>
    </row>
    <row r="183" spans="1:8" x14ac:dyDescent="0.25">
      <c r="A183" s="22">
        <v>422</v>
      </c>
      <c r="B183" s="22" t="s">
        <v>81</v>
      </c>
      <c r="C183" s="20" t="s">
        <v>80</v>
      </c>
      <c r="D183" s="22"/>
      <c r="E183" s="21">
        <v>20000</v>
      </c>
      <c r="F183" s="21">
        <v>0</v>
      </c>
      <c r="G183" s="14">
        <v>0</v>
      </c>
      <c r="H183" s="3">
        <v>0</v>
      </c>
    </row>
    <row r="184" spans="1:8" x14ac:dyDescent="0.25">
      <c r="A184" s="53" t="s">
        <v>82</v>
      </c>
      <c r="B184" s="53"/>
      <c r="C184" s="54"/>
      <c r="D184" s="53"/>
      <c r="E184" s="55">
        <f>SUM(E186)</f>
        <v>20000</v>
      </c>
      <c r="F184" s="55">
        <f>SUM(F186)</f>
        <v>20000</v>
      </c>
      <c r="G184" s="56">
        <v>19300</v>
      </c>
      <c r="H184" s="60">
        <f t="shared" si="6"/>
        <v>0.96499999999999997</v>
      </c>
    </row>
    <row r="185" spans="1:8" ht="21" x14ac:dyDescent="0.35">
      <c r="A185" s="22" t="s">
        <v>79</v>
      </c>
      <c r="B185" s="31"/>
      <c r="C185" s="32"/>
      <c r="D185" s="26" t="s">
        <v>1</v>
      </c>
      <c r="E185" s="21">
        <v>20000</v>
      </c>
      <c r="F185" s="21">
        <v>20000</v>
      </c>
      <c r="G185" s="14">
        <v>19300</v>
      </c>
      <c r="H185" s="3">
        <f t="shared" si="6"/>
        <v>0.96499999999999997</v>
      </c>
    </row>
    <row r="186" spans="1:8" x14ac:dyDescent="0.25">
      <c r="A186" s="22">
        <v>4</v>
      </c>
      <c r="B186" s="22" t="s">
        <v>27</v>
      </c>
      <c r="C186" s="20" t="s">
        <v>40</v>
      </c>
      <c r="D186" s="22"/>
      <c r="E186" s="21">
        <v>20000</v>
      </c>
      <c r="F186" s="21">
        <v>20000</v>
      </c>
      <c r="G186" s="14">
        <v>19300</v>
      </c>
      <c r="H186" s="3">
        <f t="shared" si="6"/>
        <v>0.96499999999999997</v>
      </c>
    </row>
    <row r="187" spans="1:8" x14ac:dyDescent="0.25">
      <c r="A187" s="22">
        <v>42</v>
      </c>
      <c r="B187" s="22" t="s">
        <v>28</v>
      </c>
      <c r="C187" s="20" t="s">
        <v>40</v>
      </c>
      <c r="D187" s="22"/>
      <c r="E187" s="21">
        <v>20000</v>
      </c>
      <c r="F187" s="21">
        <v>20000</v>
      </c>
      <c r="G187" s="14">
        <v>19300</v>
      </c>
      <c r="H187" s="3">
        <f t="shared" si="6"/>
        <v>0.96499999999999997</v>
      </c>
    </row>
    <row r="188" spans="1:8" x14ac:dyDescent="0.25">
      <c r="A188" s="22">
        <v>422</v>
      </c>
      <c r="B188" s="22" t="s">
        <v>81</v>
      </c>
      <c r="C188" s="20" t="s">
        <v>40</v>
      </c>
      <c r="D188" s="22"/>
      <c r="E188" s="21">
        <v>20000</v>
      </c>
      <c r="F188" s="21">
        <v>20000</v>
      </c>
      <c r="G188" s="14">
        <v>19300</v>
      </c>
      <c r="H188" s="3">
        <f t="shared" si="6"/>
        <v>0.96499999999999997</v>
      </c>
    </row>
    <row r="189" spans="1:8" x14ac:dyDescent="0.25">
      <c r="A189" s="49" t="s">
        <v>83</v>
      </c>
      <c r="B189" s="49"/>
      <c r="C189" s="50"/>
      <c r="D189" s="49"/>
      <c r="E189" s="51">
        <f>SUM(E190,E195,E200,E205,E210,E215,E220)</f>
        <v>287000</v>
      </c>
      <c r="F189" s="51">
        <f>SUM(F190,F195,F200,F205,F210,F215,F220)</f>
        <v>380000</v>
      </c>
      <c r="G189" s="51">
        <f>SUM(G190,G195,G200,G205,G210,G215,G220)</f>
        <v>367011.82999999996</v>
      </c>
      <c r="H189" s="52">
        <f t="shared" si="6"/>
        <v>0.96582060526315783</v>
      </c>
    </row>
    <row r="190" spans="1:8" x14ac:dyDescent="0.25">
      <c r="A190" s="53" t="s">
        <v>84</v>
      </c>
      <c r="B190" s="53"/>
      <c r="C190" s="54"/>
      <c r="D190" s="53"/>
      <c r="E190" s="55">
        <v>172000</v>
      </c>
      <c r="F190" s="55">
        <v>184000</v>
      </c>
      <c r="G190" s="56">
        <v>192000</v>
      </c>
      <c r="H190" s="60">
        <f t="shared" si="6"/>
        <v>1.0434782608695652</v>
      </c>
    </row>
    <row r="191" spans="1:8" x14ac:dyDescent="0.25">
      <c r="A191" s="22" t="s">
        <v>17</v>
      </c>
      <c r="B191" s="22"/>
      <c r="C191" s="20"/>
      <c r="D191" s="22"/>
      <c r="E191" s="21">
        <v>172000</v>
      </c>
      <c r="F191" s="21">
        <v>184000</v>
      </c>
      <c r="G191" s="14">
        <v>192000</v>
      </c>
      <c r="H191" s="3">
        <f t="shared" si="6"/>
        <v>1.0434782608695652</v>
      </c>
    </row>
    <row r="192" spans="1:8" x14ac:dyDescent="0.25">
      <c r="A192" s="22">
        <v>3</v>
      </c>
      <c r="B192" s="22" t="s">
        <v>12</v>
      </c>
      <c r="C192" s="20" t="s">
        <v>85</v>
      </c>
      <c r="D192" s="22"/>
      <c r="E192" s="21">
        <v>172000</v>
      </c>
      <c r="F192" s="21">
        <v>184000</v>
      </c>
      <c r="G192" s="14">
        <v>192000</v>
      </c>
      <c r="H192" s="3">
        <f t="shared" si="6"/>
        <v>1.0434782608695652</v>
      </c>
    </row>
    <row r="193" spans="1:8" x14ac:dyDescent="0.25">
      <c r="A193" s="22">
        <v>38</v>
      </c>
      <c r="B193" s="22" t="s">
        <v>86</v>
      </c>
      <c r="C193" s="20" t="s">
        <v>85</v>
      </c>
      <c r="D193" s="22"/>
      <c r="E193" s="21">
        <v>172000</v>
      </c>
      <c r="F193" s="21">
        <v>184000</v>
      </c>
      <c r="G193" s="14">
        <v>192000</v>
      </c>
      <c r="H193" s="3">
        <f t="shared" si="6"/>
        <v>1.0434782608695652</v>
      </c>
    </row>
    <row r="194" spans="1:8" x14ac:dyDescent="0.25">
      <c r="A194" s="22">
        <v>381</v>
      </c>
      <c r="B194" s="22" t="s">
        <v>20</v>
      </c>
      <c r="C194" s="20" t="s">
        <v>85</v>
      </c>
      <c r="D194" s="22"/>
      <c r="E194" s="21">
        <v>172000</v>
      </c>
      <c r="F194" s="21">
        <v>184000</v>
      </c>
      <c r="G194" s="14">
        <v>192000</v>
      </c>
      <c r="H194" s="3">
        <f t="shared" si="6"/>
        <v>1.0434782608695652</v>
      </c>
    </row>
    <row r="195" spans="1:8" x14ac:dyDescent="0.25">
      <c r="A195" s="53" t="s">
        <v>87</v>
      </c>
      <c r="B195" s="53"/>
      <c r="C195" s="54"/>
      <c r="D195" s="53"/>
      <c r="E195" s="55">
        <v>16000</v>
      </c>
      <c r="F195" s="55">
        <v>16000</v>
      </c>
      <c r="G195" s="56">
        <v>15360</v>
      </c>
      <c r="H195" s="60">
        <f t="shared" si="6"/>
        <v>0.96</v>
      </c>
    </row>
    <row r="196" spans="1:8" x14ac:dyDescent="0.25">
      <c r="A196" s="22" t="s">
        <v>17</v>
      </c>
      <c r="B196" s="22"/>
      <c r="C196" s="20"/>
      <c r="D196" s="22"/>
      <c r="E196" s="21">
        <v>16000</v>
      </c>
      <c r="F196" s="21">
        <v>16000</v>
      </c>
      <c r="G196" s="14">
        <v>15360</v>
      </c>
      <c r="H196" s="3">
        <f t="shared" si="6"/>
        <v>0.96</v>
      </c>
    </row>
    <row r="197" spans="1:8" x14ac:dyDescent="0.25">
      <c r="A197" s="22">
        <v>3</v>
      </c>
      <c r="B197" s="22" t="s">
        <v>12</v>
      </c>
      <c r="C197" s="20" t="s">
        <v>85</v>
      </c>
      <c r="D197" s="22"/>
      <c r="E197" s="21">
        <v>16000</v>
      </c>
      <c r="F197" s="21">
        <v>16000</v>
      </c>
      <c r="G197" s="14">
        <v>15360</v>
      </c>
      <c r="H197" s="3">
        <f t="shared" si="6"/>
        <v>0.96</v>
      </c>
    </row>
    <row r="198" spans="1:8" x14ac:dyDescent="0.25">
      <c r="A198" s="22">
        <v>34</v>
      </c>
      <c r="B198" s="22" t="s">
        <v>47</v>
      </c>
      <c r="C198" s="20" t="s">
        <v>85</v>
      </c>
      <c r="D198" s="22"/>
      <c r="E198" s="21">
        <v>16000</v>
      </c>
      <c r="F198" s="21">
        <v>16000</v>
      </c>
      <c r="G198" s="14">
        <v>15360</v>
      </c>
      <c r="H198" s="3">
        <f t="shared" si="6"/>
        <v>0.96</v>
      </c>
    </row>
    <row r="199" spans="1:8" x14ac:dyDescent="0.25">
      <c r="A199" s="22">
        <v>343</v>
      </c>
      <c r="B199" s="22" t="s">
        <v>49</v>
      </c>
      <c r="C199" s="20" t="s">
        <v>85</v>
      </c>
      <c r="D199" s="22"/>
      <c r="E199" s="21">
        <v>16000</v>
      </c>
      <c r="F199" s="21">
        <v>16000</v>
      </c>
      <c r="G199" s="14">
        <v>15360</v>
      </c>
      <c r="H199" s="3">
        <f t="shared" si="6"/>
        <v>0.96</v>
      </c>
    </row>
    <row r="200" spans="1:8" x14ac:dyDescent="0.25">
      <c r="A200" s="53" t="s">
        <v>88</v>
      </c>
      <c r="B200" s="53"/>
      <c r="C200" s="54"/>
      <c r="D200" s="53"/>
      <c r="E200" s="55">
        <f>SUM(E202)</f>
        <v>12000</v>
      </c>
      <c r="F200" s="55">
        <f>SUM(F202)</f>
        <v>12000</v>
      </c>
      <c r="G200" s="56">
        <v>6000</v>
      </c>
      <c r="H200" s="60">
        <f t="shared" si="6"/>
        <v>0.5</v>
      </c>
    </row>
    <row r="201" spans="1:8" x14ac:dyDescent="0.25">
      <c r="A201" s="22" t="s">
        <v>17</v>
      </c>
      <c r="B201" s="22"/>
      <c r="C201" s="20"/>
      <c r="D201" s="22"/>
      <c r="E201" s="21">
        <v>12000</v>
      </c>
      <c r="F201" s="21">
        <v>12000</v>
      </c>
      <c r="G201" s="14">
        <v>6000</v>
      </c>
      <c r="H201" s="3">
        <f t="shared" si="6"/>
        <v>0.5</v>
      </c>
    </row>
    <row r="202" spans="1:8" x14ac:dyDescent="0.25">
      <c r="A202" s="22">
        <v>3</v>
      </c>
      <c r="B202" s="22" t="s">
        <v>12</v>
      </c>
      <c r="C202" s="20" t="s">
        <v>89</v>
      </c>
      <c r="D202" s="22"/>
      <c r="E202" s="21">
        <f>SUM(E203)</f>
        <v>12000</v>
      </c>
      <c r="F202" s="21">
        <f>SUM(F203)</f>
        <v>12000</v>
      </c>
      <c r="G202" s="14">
        <v>6000</v>
      </c>
      <c r="H202" s="3">
        <f t="shared" si="6"/>
        <v>0.5</v>
      </c>
    </row>
    <row r="203" spans="1:8" x14ac:dyDescent="0.25">
      <c r="A203" s="22">
        <v>32</v>
      </c>
      <c r="B203" s="22" t="s">
        <v>41</v>
      </c>
      <c r="C203" s="20" t="s">
        <v>89</v>
      </c>
      <c r="D203" s="22"/>
      <c r="E203" s="21">
        <f>SUM(E204)</f>
        <v>12000</v>
      </c>
      <c r="F203" s="21">
        <f>SUM(F204)</f>
        <v>12000</v>
      </c>
      <c r="G203" s="14">
        <v>6000</v>
      </c>
      <c r="H203" s="3">
        <f t="shared" si="6"/>
        <v>0.5</v>
      </c>
    </row>
    <row r="204" spans="1:8" x14ac:dyDescent="0.25">
      <c r="A204" s="22">
        <v>323</v>
      </c>
      <c r="B204" s="22" t="s">
        <v>44</v>
      </c>
      <c r="C204" s="20" t="s">
        <v>89</v>
      </c>
      <c r="D204" s="22"/>
      <c r="E204" s="21">
        <v>12000</v>
      </c>
      <c r="F204" s="21">
        <v>12000</v>
      </c>
      <c r="G204" s="14">
        <v>6000</v>
      </c>
      <c r="H204" s="3">
        <f t="shared" si="6"/>
        <v>0.5</v>
      </c>
    </row>
    <row r="205" spans="1:8" x14ac:dyDescent="0.25">
      <c r="A205" s="53" t="s">
        <v>90</v>
      </c>
      <c r="B205" s="53"/>
      <c r="C205" s="54"/>
      <c r="D205" s="53"/>
      <c r="E205" s="55">
        <f>SUM(E207)</f>
        <v>2000</v>
      </c>
      <c r="F205" s="55">
        <f>SUM(F207)</f>
        <v>2000</v>
      </c>
      <c r="G205" s="55">
        <f>SUM(G207)</f>
        <v>2000</v>
      </c>
      <c r="H205" s="60">
        <f t="shared" si="6"/>
        <v>1</v>
      </c>
    </row>
    <row r="206" spans="1:8" x14ac:dyDescent="0.25">
      <c r="A206" s="22" t="s">
        <v>17</v>
      </c>
      <c r="B206" s="22"/>
      <c r="C206" s="20"/>
      <c r="D206" s="22"/>
      <c r="E206" s="21">
        <v>2000</v>
      </c>
      <c r="F206" s="21">
        <v>2000</v>
      </c>
      <c r="G206" s="21">
        <v>2000</v>
      </c>
      <c r="H206" s="3">
        <f t="shared" si="6"/>
        <v>1</v>
      </c>
    </row>
    <row r="207" spans="1:8" x14ac:dyDescent="0.25">
      <c r="A207" s="22">
        <v>3</v>
      </c>
      <c r="B207" s="22" t="s">
        <v>12</v>
      </c>
      <c r="C207" s="20" t="s">
        <v>91</v>
      </c>
      <c r="D207" s="22"/>
      <c r="E207" s="21">
        <f t="shared" ref="E207:G208" si="7">SUM(E208)</f>
        <v>2000</v>
      </c>
      <c r="F207" s="21">
        <f t="shared" si="7"/>
        <v>2000</v>
      </c>
      <c r="G207" s="21">
        <f t="shared" si="7"/>
        <v>2000</v>
      </c>
      <c r="H207" s="3">
        <f t="shared" si="6"/>
        <v>1</v>
      </c>
    </row>
    <row r="208" spans="1:8" x14ac:dyDescent="0.25">
      <c r="A208" s="22">
        <v>38</v>
      </c>
      <c r="B208" s="22" t="s">
        <v>62</v>
      </c>
      <c r="C208" s="20" t="s">
        <v>91</v>
      </c>
      <c r="D208" s="22"/>
      <c r="E208" s="21">
        <f t="shared" si="7"/>
        <v>2000</v>
      </c>
      <c r="F208" s="21">
        <f t="shared" si="7"/>
        <v>2000</v>
      </c>
      <c r="G208" s="21">
        <f t="shared" si="7"/>
        <v>2000</v>
      </c>
      <c r="H208" s="3">
        <f t="shared" si="6"/>
        <v>1</v>
      </c>
    </row>
    <row r="209" spans="1:8" x14ac:dyDescent="0.25">
      <c r="A209" s="22">
        <v>381</v>
      </c>
      <c r="B209" s="22" t="s">
        <v>92</v>
      </c>
      <c r="C209" s="20" t="s">
        <v>91</v>
      </c>
      <c r="D209" s="22"/>
      <c r="E209" s="21">
        <v>2000</v>
      </c>
      <c r="F209" s="21">
        <v>2000</v>
      </c>
      <c r="G209" s="21">
        <v>2000</v>
      </c>
      <c r="H209" s="3">
        <f t="shared" si="6"/>
        <v>1</v>
      </c>
    </row>
    <row r="210" spans="1:8" x14ac:dyDescent="0.25">
      <c r="A210" s="53" t="s">
        <v>93</v>
      </c>
      <c r="B210" s="53"/>
      <c r="C210" s="54"/>
      <c r="D210" s="53"/>
      <c r="E210" s="55">
        <v>5000</v>
      </c>
      <c r="F210" s="55">
        <v>0</v>
      </c>
      <c r="G210" s="55">
        <v>0</v>
      </c>
      <c r="H210" s="60">
        <v>0</v>
      </c>
    </row>
    <row r="211" spans="1:8" x14ac:dyDescent="0.25">
      <c r="A211" s="22" t="s">
        <v>17</v>
      </c>
      <c r="B211" s="22"/>
      <c r="C211" s="20"/>
      <c r="D211" s="22"/>
      <c r="E211" s="21">
        <v>5000</v>
      </c>
      <c r="F211" s="21">
        <v>0</v>
      </c>
      <c r="G211" s="21">
        <v>0</v>
      </c>
      <c r="H211" s="3">
        <v>0</v>
      </c>
    </row>
    <row r="212" spans="1:8" x14ac:dyDescent="0.25">
      <c r="A212" s="22">
        <v>3</v>
      </c>
      <c r="B212" s="22" t="s">
        <v>12</v>
      </c>
      <c r="C212" s="20" t="s">
        <v>94</v>
      </c>
      <c r="D212" s="22"/>
      <c r="E212" s="21">
        <v>5000</v>
      </c>
      <c r="F212" s="21">
        <v>0</v>
      </c>
      <c r="G212" s="21">
        <v>0</v>
      </c>
      <c r="H212" s="3">
        <v>0</v>
      </c>
    </row>
    <row r="213" spans="1:8" x14ac:dyDescent="0.25">
      <c r="A213" s="22">
        <v>32</v>
      </c>
      <c r="B213" s="22" t="s">
        <v>47</v>
      </c>
      <c r="C213" s="20" t="s">
        <v>94</v>
      </c>
      <c r="D213" s="22"/>
      <c r="E213" s="21">
        <v>5000</v>
      </c>
      <c r="F213" s="21">
        <v>0</v>
      </c>
      <c r="G213" s="21">
        <v>0</v>
      </c>
      <c r="H213" s="3">
        <v>0</v>
      </c>
    </row>
    <row r="214" spans="1:8" x14ac:dyDescent="0.25">
      <c r="A214" s="22">
        <v>323</v>
      </c>
      <c r="B214" s="22" t="s">
        <v>54</v>
      </c>
      <c r="C214" s="20" t="s">
        <v>94</v>
      </c>
      <c r="D214" s="22"/>
      <c r="E214" s="21">
        <v>5000</v>
      </c>
      <c r="F214" s="21">
        <v>0</v>
      </c>
      <c r="G214" s="21">
        <v>0</v>
      </c>
      <c r="H214" s="3">
        <v>0</v>
      </c>
    </row>
    <row r="215" spans="1:8" x14ac:dyDescent="0.25">
      <c r="A215" s="53" t="s">
        <v>95</v>
      </c>
      <c r="B215" s="53"/>
      <c r="C215" s="54"/>
      <c r="D215" s="53"/>
      <c r="E215" s="55">
        <v>35000</v>
      </c>
      <c r="F215" s="55">
        <v>36000</v>
      </c>
      <c r="G215" s="56">
        <v>37739.24</v>
      </c>
      <c r="H215" s="60">
        <f t="shared" si="6"/>
        <v>1.0483122222222221</v>
      </c>
    </row>
    <row r="216" spans="1:8" x14ac:dyDescent="0.25">
      <c r="A216" s="22" t="s">
        <v>11</v>
      </c>
      <c r="B216" s="22"/>
      <c r="C216" s="20"/>
      <c r="D216" s="22" t="s">
        <v>1</v>
      </c>
      <c r="E216" s="21">
        <v>35000</v>
      </c>
      <c r="F216" s="21">
        <v>36000</v>
      </c>
      <c r="G216" s="14">
        <v>37739.24</v>
      </c>
      <c r="H216" s="3">
        <f t="shared" si="6"/>
        <v>1.0483122222222221</v>
      </c>
    </row>
    <row r="217" spans="1:8" x14ac:dyDescent="0.25">
      <c r="A217" s="22">
        <v>3</v>
      </c>
      <c r="B217" s="22" t="s">
        <v>12</v>
      </c>
      <c r="C217" s="20" t="s">
        <v>96</v>
      </c>
      <c r="D217" s="22"/>
      <c r="E217" s="21">
        <v>35000</v>
      </c>
      <c r="F217" s="21">
        <v>36000</v>
      </c>
      <c r="G217" s="14">
        <v>37739.24</v>
      </c>
      <c r="H217" s="3">
        <f t="shared" si="6"/>
        <v>1.0483122222222221</v>
      </c>
    </row>
    <row r="218" spans="1:8" x14ac:dyDescent="0.25">
      <c r="A218" s="22">
        <v>38</v>
      </c>
      <c r="B218" s="22" t="s">
        <v>97</v>
      </c>
      <c r="C218" s="20" t="s">
        <v>96</v>
      </c>
      <c r="D218" s="22"/>
      <c r="E218" s="21">
        <v>35000</v>
      </c>
      <c r="F218" s="21">
        <v>36000</v>
      </c>
      <c r="G218" s="14">
        <v>37739.24</v>
      </c>
      <c r="H218" s="3">
        <f t="shared" si="6"/>
        <v>1.0483122222222221</v>
      </c>
    </row>
    <row r="219" spans="1:8" x14ac:dyDescent="0.25">
      <c r="A219" s="22">
        <v>381</v>
      </c>
      <c r="B219" s="22" t="s">
        <v>20</v>
      </c>
      <c r="C219" s="20" t="s">
        <v>96</v>
      </c>
      <c r="D219" s="22"/>
      <c r="E219" s="21">
        <v>35000</v>
      </c>
      <c r="F219" s="21">
        <v>36000</v>
      </c>
      <c r="G219" s="14">
        <v>37739.24</v>
      </c>
      <c r="H219" s="3">
        <f t="shared" si="6"/>
        <v>1.0483122222222221</v>
      </c>
    </row>
    <row r="220" spans="1:8" x14ac:dyDescent="0.25">
      <c r="A220" s="53" t="s">
        <v>98</v>
      </c>
      <c r="B220" s="53"/>
      <c r="C220" s="54"/>
      <c r="D220" s="53"/>
      <c r="E220" s="55">
        <v>45000</v>
      </c>
      <c r="F220" s="55">
        <v>130000</v>
      </c>
      <c r="G220" s="56">
        <v>113912.59</v>
      </c>
      <c r="H220" s="60">
        <f t="shared" si="6"/>
        <v>0.87625069230769226</v>
      </c>
    </row>
    <row r="221" spans="1:8" x14ac:dyDescent="0.25">
      <c r="A221" s="22" t="s">
        <v>17</v>
      </c>
      <c r="B221" s="22"/>
      <c r="C221" s="20"/>
      <c r="D221" s="22"/>
      <c r="E221" s="21">
        <v>45000</v>
      </c>
      <c r="F221" s="21">
        <v>130000</v>
      </c>
      <c r="G221" s="14">
        <v>113912.59</v>
      </c>
      <c r="H221" s="3">
        <f t="shared" si="6"/>
        <v>0.87625069230769226</v>
      </c>
    </row>
    <row r="222" spans="1:8" x14ac:dyDescent="0.25">
      <c r="A222" s="22">
        <v>3</v>
      </c>
      <c r="B222" s="22" t="s">
        <v>12</v>
      </c>
      <c r="C222" s="20" t="s">
        <v>99</v>
      </c>
      <c r="D222" s="22"/>
      <c r="E222" s="21">
        <v>45000</v>
      </c>
      <c r="F222" s="21">
        <v>130000</v>
      </c>
      <c r="G222" s="14">
        <v>113912.59</v>
      </c>
      <c r="H222" s="3">
        <f t="shared" si="6"/>
        <v>0.87625069230769226</v>
      </c>
    </row>
    <row r="223" spans="1:8" x14ac:dyDescent="0.25">
      <c r="A223" s="22">
        <v>32</v>
      </c>
      <c r="B223" s="22" t="s">
        <v>41</v>
      </c>
      <c r="C223" s="20" t="s">
        <v>99</v>
      </c>
      <c r="D223" s="22"/>
      <c r="E223" s="21">
        <v>45000</v>
      </c>
      <c r="F223" s="21">
        <v>130000</v>
      </c>
      <c r="G223" s="14">
        <v>113912.59</v>
      </c>
      <c r="H223" s="3">
        <f t="shared" si="6"/>
        <v>0.87625069230769226</v>
      </c>
    </row>
    <row r="224" spans="1:8" x14ac:dyDescent="0.25">
      <c r="A224" s="22">
        <v>323</v>
      </c>
      <c r="B224" s="22" t="s">
        <v>44</v>
      </c>
      <c r="C224" s="20" t="s">
        <v>99</v>
      </c>
      <c r="D224" s="22"/>
      <c r="E224" s="21">
        <v>45000</v>
      </c>
      <c r="F224" s="21">
        <v>130000</v>
      </c>
      <c r="G224" s="14">
        <v>113912.59</v>
      </c>
      <c r="H224" s="3">
        <f t="shared" si="6"/>
        <v>0.87625069230769226</v>
      </c>
    </row>
    <row r="225" spans="1:8" x14ac:dyDescent="0.25">
      <c r="A225" s="49" t="s">
        <v>100</v>
      </c>
      <c r="B225" s="49"/>
      <c r="C225" s="50"/>
      <c r="D225" s="49"/>
      <c r="E225" s="51">
        <f>SUM(E226)</f>
        <v>30000</v>
      </c>
      <c r="F225" s="51">
        <f>SUM(F226)</f>
        <v>30000</v>
      </c>
      <c r="G225" s="51">
        <f>SUM(G226)</f>
        <v>17850</v>
      </c>
      <c r="H225" s="52">
        <f t="shared" si="6"/>
        <v>0.59499999999999997</v>
      </c>
    </row>
    <row r="226" spans="1:8" x14ac:dyDescent="0.25">
      <c r="A226" s="53" t="s">
        <v>101</v>
      </c>
      <c r="B226" s="53"/>
      <c r="C226" s="54"/>
      <c r="D226" s="53"/>
      <c r="E226" s="55">
        <f>SUM(E228)</f>
        <v>30000</v>
      </c>
      <c r="F226" s="55">
        <f>SUM(F228)</f>
        <v>30000</v>
      </c>
      <c r="G226" s="56">
        <v>17850</v>
      </c>
      <c r="H226" s="60">
        <f t="shared" si="6"/>
        <v>0.59499999999999997</v>
      </c>
    </row>
    <row r="227" spans="1:8" x14ac:dyDescent="0.25">
      <c r="A227" s="22" t="s">
        <v>17</v>
      </c>
      <c r="B227" s="22"/>
      <c r="C227" s="20"/>
      <c r="D227" s="22"/>
      <c r="E227" s="21">
        <v>30000</v>
      </c>
      <c r="F227" s="21">
        <v>30000</v>
      </c>
      <c r="G227" s="14">
        <v>17850</v>
      </c>
      <c r="H227" s="3">
        <f t="shared" si="6"/>
        <v>0.59499999999999997</v>
      </c>
    </row>
    <row r="228" spans="1:8" x14ac:dyDescent="0.25">
      <c r="A228" s="22">
        <v>3</v>
      </c>
      <c r="B228" s="22" t="s">
        <v>12</v>
      </c>
      <c r="C228" s="20" t="s">
        <v>102</v>
      </c>
      <c r="D228" s="22"/>
      <c r="E228" s="21">
        <f>SUM(E229)</f>
        <v>30000</v>
      </c>
      <c r="F228" s="21">
        <f>SUM(F229)</f>
        <v>30000</v>
      </c>
      <c r="G228" s="14">
        <v>17850</v>
      </c>
      <c r="H228" s="3">
        <f t="shared" si="6"/>
        <v>0.59499999999999997</v>
      </c>
    </row>
    <row r="229" spans="1:8" x14ac:dyDescent="0.25">
      <c r="A229" s="22">
        <v>37</v>
      </c>
      <c r="B229" s="22" t="s">
        <v>14</v>
      </c>
      <c r="C229" s="20" t="s">
        <v>102</v>
      </c>
      <c r="D229" s="22"/>
      <c r="E229" s="21">
        <f>SUM(E230)</f>
        <v>30000</v>
      </c>
      <c r="F229" s="21">
        <f>SUM(F230)</f>
        <v>30000</v>
      </c>
      <c r="G229" s="14">
        <v>17850</v>
      </c>
      <c r="H229" s="3">
        <f t="shared" ref="H229:H286" si="8">G229/F229</f>
        <v>0.59499999999999997</v>
      </c>
    </row>
    <row r="230" spans="1:8" x14ac:dyDescent="0.25">
      <c r="A230" s="22">
        <v>372</v>
      </c>
      <c r="B230" s="22" t="s">
        <v>14</v>
      </c>
      <c r="C230" s="20" t="s">
        <v>102</v>
      </c>
      <c r="D230" s="22"/>
      <c r="E230" s="21">
        <v>30000</v>
      </c>
      <c r="F230" s="21">
        <v>30000</v>
      </c>
      <c r="G230" s="14">
        <v>17850</v>
      </c>
      <c r="H230" s="3">
        <f t="shared" si="8"/>
        <v>0.59499999999999997</v>
      </c>
    </row>
    <row r="231" spans="1:8" x14ac:dyDescent="0.25">
      <c r="A231" s="49" t="s">
        <v>103</v>
      </c>
      <c r="B231" s="49"/>
      <c r="C231" s="50"/>
      <c r="D231" s="49"/>
      <c r="E231" s="51">
        <f>SUM(E232,E237,E242,E247,E252,E257,E262,E267,E272,E277,E282,E287,E292,E297,E302,E307,E312,E317,E322,E327)</f>
        <v>3961000</v>
      </c>
      <c r="F231" s="51">
        <f>SUM(F232,F237,F242,F247,F252,F257,F262,F267,F272,F277,F282,F287,F292,F297,F302,F307,F312,F317,F322,F327)</f>
        <v>1670000</v>
      </c>
      <c r="G231" s="51">
        <f>SUM(G232,G237,G242,G247,G252,G257,G262,G267,G272,G277,G282,G287,G292,G297,G302,G307,G312,G317,G322,G327)</f>
        <v>1384768.02</v>
      </c>
      <c r="H231" s="52">
        <f t="shared" si="8"/>
        <v>0.82920240718562876</v>
      </c>
    </row>
    <row r="232" spans="1:8" x14ac:dyDescent="0.25">
      <c r="A232" s="53" t="s">
        <v>104</v>
      </c>
      <c r="B232" s="53"/>
      <c r="C232" s="54"/>
      <c r="D232" s="53"/>
      <c r="E232" s="55">
        <v>100000</v>
      </c>
      <c r="F232" s="55">
        <v>130000</v>
      </c>
      <c r="G232" s="56">
        <v>122483.75</v>
      </c>
      <c r="H232" s="60">
        <f t="shared" si="8"/>
        <v>0.94218269230769236</v>
      </c>
    </row>
    <row r="233" spans="1:8" x14ac:dyDescent="0.25">
      <c r="A233" s="22" t="s">
        <v>105</v>
      </c>
      <c r="B233" s="22"/>
      <c r="C233" s="20"/>
      <c r="D233" s="22" t="s">
        <v>1</v>
      </c>
      <c r="E233" s="21">
        <v>100000</v>
      </c>
      <c r="F233" s="21">
        <v>130000</v>
      </c>
      <c r="G233" s="14">
        <v>122483.75</v>
      </c>
      <c r="H233" s="3">
        <f t="shared" si="8"/>
        <v>0.94218269230769236</v>
      </c>
    </row>
    <row r="234" spans="1:8" x14ac:dyDescent="0.25">
      <c r="A234" s="22">
        <v>4</v>
      </c>
      <c r="B234" s="22" t="s">
        <v>27</v>
      </c>
      <c r="C234" s="20" t="s">
        <v>106</v>
      </c>
      <c r="D234" s="22"/>
      <c r="E234" s="21">
        <v>100000</v>
      </c>
      <c r="F234" s="21">
        <v>130000</v>
      </c>
      <c r="G234" s="14">
        <v>122483.75</v>
      </c>
      <c r="H234" s="3">
        <f t="shared" si="8"/>
        <v>0.94218269230769236</v>
      </c>
    </row>
    <row r="235" spans="1:8" x14ac:dyDescent="0.25">
      <c r="A235" s="22">
        <v>42</v>
      </c>
      <c r="B235" s="22" t="s">
        <v>107</v>
      </c>
      <c r="C235" s="20" t="s">
        <v>106</v>
      </c>
      <c r="D235" s="22"/>
      <c r="E235" s="21">
        <v>100000</v>
      </c>
      <c r="F235" s="21">
        <v>130000</v>
      </c>
      <c r="G235" s="14">
        <v>122483.75</v>
      </c>
      <c r="H235" s="3">
        <f t="shared" si="8"/>
        <v>0.94218269230769236</v>
      </c>
    </row>
    <row r="236" spans="1:8" x14ac:dyDescent="0.25">
      <c r="A236" s="22">
        <v>421</v>
      </c>
      <c r="B236" s="22" t="s">
        <v>108</v>
      </c>
      <c r="C236" s="20" t="s">
        <v>106</v>
      </c>
      <c r="D236" s="22"/>
      <c r="E236" s="21">
        <v>100000</v>
      </c>
      <c r="F236" s="21">
        <v>130000</v>
      </c>
      <c r="G236" s="14">
        <v>122483.75</v>
      </c>
      <c r="H236" s="3">
        <f t="shared" si="8"/>
        <v>0.94218269230769236</v>
      </c>
    </row>
    <row r="237" spans="1:8" x14ac:dyDescent="0.25">
      <c r="A237" s="53" t="s">
        <v>109</v>
      </c>
      <c r="B237" s="53"/>
      <c r="C237" s="54"/>
      <c r="D237" s="53"/>
      <c r="E237" s="55">
        <v>750000</v>
      </c>
      <c r="F237" s="55">
        <v>700000</v>
      </c>
      <c r="G237" s="56">
        <v>672065.56</v>
      </c>
      <c r="H237" s="60">
        <f t="shared" si="8"/>
        <v>0.96009365714285722</v>
      </c>
    </row>
    <row r="238" spans="1:8" x14ac:dyDescent="0.25">
      <c r="A238" s="22" t="s">
        <v>267</v>
      </c>
      <c r="B238" s="22"/>
      <c r="C238" s="20"/>
      <c r="D238" s="22"/>
      <c r="E238" s="21">
        <v>750000</v>
      </c>
      <c r="F238" s="21">
        <v>700000</v>
      </c>
      <c r="G238" s="14">
        <v>672065.56</v>
      </c>
      <c r="H238" s="3">
        <f t="shared" si="8"/>
        <v>0.96009365714285722</v>
      </c>
    </row>
    <row r="239" spans="1:8" x14ac:dyDescent="0.25">
      <c r="A239" s="22">
        <v>4</v>
      </c>
      <c r="B239" s="22" t="s">
        <v>27</v>
      </c>
      <c r="C239" s="20" t="s">
        <v>110</v>
      </c>
      <c r="D239" s="22"/>
      <c r="E239" s="21">
        <v>750000</v>
      </c>
      <c r="F239" s="21">
        <v>700000</v>
      </c>
      <c r="G239" s="14">
        <v>672065.56</v>
      </c>
      <c r="H239" s="3">
        <f t="shared" si="8"/>
        <v>0.96009365714285722</v>
      </c>
    </row>
    <row r="240" spans="1:8" x14ac:dyDescent="0.25">
      <c r="A240" s="22">
        <v>42</v>
      </c>
      <c r="B240" s="22" t="s">
        <v>28</v>
      </c>
      <c r="C240" s="20" t="s">
        <v>110</v>
      </c>
      <c r="D240" s="22"/>
      <c r="E240" s="21">
        <v>750000</v>
      </c>
      <c r="F240" s="21">
        <v>700000</v>
      </c>
      <c r="G240" s="14">
        <v>672065.56</v>
      </c>
      <c r="H240" s="3">
        <f t="shared" si="8"/>
        <v>0.96009365714285722</v>
      </c>
    </row>
    <row r="241" spans="1:8" x14ac:dyDescent="0.25">
      <c r="A241" s="22">
        <v>421</v>
      </c>
      <c r="B241" s="22" t="s">
        <v>108</v>
      </c>
      <c r="C241" s="20" t="s">
        <v>110</v>
      </c>
      <c r="D241" s="22"/>
      <c r="E241" s="21">
        <v>750000</v>
      </c>
      <c r="F241" s="21">
        <v>700000</v>
      </c>
      <c r="G241" s="14">
        <v>672065.56</v>
      </c>
      <c r="H241" s="3">
        <f t="shared" si="8"/>
        <v>0.96009365714285722</v>
      </c>
    </row>
    <row r="242" spans="1:8" x14ac:dyDescent="0.25">
      <c r="A242" s="53" t="s">
        <v>111</v>
      </c>
      <c r="B242" s="53"/>
      <c r="C242" s="54"/>
      <c r="D242" s="53"/>
      <c r="E242" s="55">
        <v>100000</v>
      </c>
      <c r="F242" s="55">
        <v>0</v>
      </c>
      <c r="G242" s="56">
        <v>0</v>
      </c>
      <c r="H242" s="60">
        <v>0</v>
      </c>
    </row>
    <row r="243" spans="1:8" ht="21" x14ac:dyDescent="0.35">
      <c r="A243" s="22" t="s">
        <v>112</v>
      </c>
      <c r="B243" s="22"/>
      <c r="C243" s="20"/>
      <c r="D243" s="26" t="s">
        <v>1</v>
      </c>
      <c r="E243" s="21">
        <v>100000</v>
      </c>
      <c r="F243" s="21">
        <v>0</v>
      </c>
      <c r="G243" s="14">
        <v>0</v>
      </c>
      <c r="H243" s="3">
        <v>0</v>
      </c>
    </row>
    <row r="244" spans="1:8" x14ac:dyDescent="0.25">
      <c r="A244" s="22">
        <v>4</v>
      </c>
      <c r="B244" s="22" t="s">
        <v>27</v>
      </c>
      <c r="C244" s="20" t="s">
        <v>110</v>
      </c>
      <c r="D244" s="22"/>
      <c r="E244" s="21">
        <v>100000</v>
      </c>
      <c r="F244" s="21">
        <v>0</v>
      </c>
      <c r="G244" s="14">
        <v>0</v>
      </c>
      <c r="H244" s="3">
        <v>0</v>
      </c>
    </row>
    <row r="245" spans="1:8" x14ac:dyDescent="0.25">
      <c r="A245" s="22">
        <v>41</v>
      </c>
      <c r="B245" s="22" t="s">
        <v>113</v>
      </c>
      <c r="C245" s="20" t="s">
        <v>110</v>
      </c>
      <c r="D245" s="22"/>
      <c r="E245" s="21">
        <v>100000</v>
      </c>
      <c r="F245" s="21">
        <v>0</v>
      </c>
      <c r="G245" s="14">
        <v>0</v>
      </c>
      <c r="H245" s="3">
        <v>0</v>
      </c>
    </row>
    <row r="246" spans="1:8" x14ac:dyDescent="0.25">
      <c r="A246" s="22">
        <v>412</v>
      </c>
      <c r="B246" s="22" t="s">
        <v>114</v>
      </c>
      <c r="C246" s="20" t="s">
        <v>110</v>
      </c>
      <c r="D246" s="22"/>
      <c r="E246" s="21">
        <v>100000</v>
      </c>
      <c r="F246" s="21">
        <v>0</v>
      </c>
      <c r="G246" s="14">
        <v>0</v>
      </c>
      <c r="H246" s="3">
        <v>0</v>
      </c>
    </row>
    <row r="247" spans="1:8" x14ac:dyDescent="0.25">
      <c r="A247" s="53" t="s">
        <v>115</v>
      </c>
      <c r="B247" s="53"/>
      <c r="C247" s="54"/>
      <c r="D247" s="53"/>
      <c r="E247" s="55">
        <v>400000</v>
      </c>
      <c r="F247" s="55">
        <v>0</v>
      </c>
      <c r="G247" s="56">
        <v>0</v>
      </c>
      <c r="H247" s="60">
        <v>0</v>
      </c>
    </row>
    <row r="248" spans="1:8" ht="21" x14ac:dyDescent="0.35">
      <c r="A248" s="22" t="s">
        <v>112</v>
      </c>
      <c r="B248" s="22"/>
      <c r="C248" s="20"/>
      <c r="D248" s="26" t="s">
        <v>1</v>
      </c>
      <c r="E248" s="21">
        <v>400000</v>
      </c>
      <c r="F248" s="21">
        <v>0</v>
      </c>
      <c r="G248" s="14">
        <v>0</v>
      </c>
      <c r="H248" s="3">
        <v>0</v>
      </c>
    </row>
    <row r="249" spans="1:8" x14ac:dyDescent="0.25">
      <c r="A249" s="22">
        <v>4</v>
      </c>
      <c r="B249" s="22" t="s">
        <v>27</v>
      </c>
      <c r="C249" s="20" t="s">
        <v>110</v>
      </c>
      <c r="D249" s="22"/>
      <c r="E249" s="21">
        <v>400000</v>
      </c>
      <c r="F249" s="21">
        <v>0</v>
      </c>
      <c r="G249" s="14">
        <v>0</v>
      </c>
      <c r="H249" s="3">
        <v>0</v>
      </c>
    </row>
    <row r="250" spans="1:8" x14ac:dyDescent="0.25">
      <c r="A250" s="22">
        <v>42</v>
      </c>
      <c r="B250" s="22" t="s">
        <v>28</v>
      </c>
      <c r="C250" s="20" t="s">
        <v>110</v>
      </c>
      <c r="D250" s="22"/>
      <c r="E250" s="21">
        <v>400000</v>
      </c>
      <c r="F250" s="21">
        <v>0</v>
      </c>
      <c r="G250" s="14">
        <v>0</v>
      </c>
      <c r="H250" s="3">
        <v>0</v>
      </c>
    </row>
    <row r="251" spans="1:8" x14ac:dyDescent="0.25">
      <c r="A251" s="22">
        <v>421</v>
      </c>
      <c r="B251" s="22" t="s">
        <v>108</v>
      </c>
      <c r="C251" s="20" t="s">
        <v>110</v>
      </c>
      <c r="D251" s="22"/>
      <c r="E251" s="21">
        <v>400000</v>
      </c>
      <c r="F251" s="21">
        <v>0</v>
      </c>
      <c r="G251" s="14">
        <v>0</v>
      </c>
      <c r="H251" s="3">
        <v>0</v>
      </c>
    </row>
    <row r="252" spans="1:8" x14ac:dyDescent="0.25">
      <c r="A252" s="53" t="s">
        <v>116</v>
      </c>
      <c r="B252" s="53"/>
      <c r="C252" s="54"/>
      <c r="D252" s="53"/>
      <c r="E252" s="55">
        <v>500000</v>
      </c>
      <c r="F252" s="55">
        <v>0</v>
      </c>
      <c r="G252" s="56">
        <v>0</v>
      </c>
      <c r="H252" s="60">
        <v>0</v>
      </c>
    </row>
    <row r="253" spans="1:8" ht="21" x14ac:dyDescent="0.35">
      <c r="A253" s="22" t="s">
        <v>117</v>
      </c>
      <c r="B253" s="22"/>
      <c r="C253" s="20"/>
      <c r="D253" s="26" t="s">
        <v>1</v>
      </c>
      <c r="E253" s="21">
        <v>500000</v>
      </c>
      <c r="F253" s="21">
        <v>0</v>
      </c>
      <c r="G253" s="14">
        <v>0</v>
      </c>
      <c r="H253" s="3">
        <v>0</v>
      </c>
    </row>
    <row r="254" spans="1:8" x14ac:dyDescent="0.25">
      <c r="A254" s="22">
        <v>4</v>
      </c>
      <c r="B254" s="22" t="s">
        <v>27</v>
      </c>
      <c r="C254" s="20" t="s">
        <v>110</v>
      </c>
      <c r="D254" s="22"/>
      <c r="E254" s="21">
        <v>500000</v>
      </c>
      <c r="F254" s="21">
        <v>0</v>
      </c>
      <c r="G254" s="14">
        <v>0</v>
      </c>
      <c r="H254" s="3">
        <v>0</v>
      </c>
    </row>
    <row r="255" spans="1:8" x14ac:dyDescent="0.25">
      <c r="A255" s="22">
        <v>42</v>
      </c>
      <c r="B255" s="22" t="s">
        <v>28</v>
      </c>
      <c r="C255" s="20" t="s">
        <v>110</v>
      </c>
      <c r="D255" s="22"/>
      <c r="E255" s="21">
        <v>500000</v>
      </c>
      <c r="F255" s="21">
        <v>0</v>
      </c>
      <c r="G255" s="14">
        <v>0</v>
      </c>
      <c r="H255" s="3">
        <v>0</v>
      </c>
    </row>
    <row r="256" spans="1:8" x14ac:dyDescent="0.25">
      <c r="A256" s="22">
        <v>421</v>
      </c>
      <c r="B256" s="22" t="s">
        <v>108</v>
      </c>
      <c r="C256" s="20" t="s">
        <v>110</v>
      </c>
      <c r="D256" s="22"/>
      <c r="E256" s="21">
        <v>500000</v>
      </c>
      <c r="F256" s="21">
        <v>0</v>
      </c>
      <c r="G256" s="14">
        <v>0</v>
      </c>
      <c r="H256" s="3">
        <v>0</v>
      </c>
    </row>
    <row r="257" spans="1:8" x14ac:dyDescent="0.25">
      <c r="A257" s="53" t="s">
        <v>118</v>
      </c>
      <c r="B257" s="53"/>
      <c r="C257" s="54"/>
      <c r="D257" s="53"/>
      <c r="E257" s="55">
        <v>450000</v>
      </c>
      <c r="F257" s="55">
        <v>0</v>
      </c>
      <c r="G257" s="56">
        <v>0</v>
      </c>
      <c r="H257" s="60">
        <v>0</v>
      </c>
    </row>
    <row r="258" spans="1:8" x14ac:dyDescent="0.25">
      <c r="A258" s="22" t="s">
        <v>119</v>
      </c>
      <c r="B258" s="22"/>
      <c r="C258" s="20"/>
      <c r="D258" s="22"/>
      <c r="E258" s="21">
        <v>450000</v>
      </c>
      <c r="F258" s="21">
        <v>0</v>
      </c>
      <c r="G258" s="14">
        <v>0</v>
      </c>
      <c r="H258" s="3">
        <v>0</v>
      </c>
    </row>
    <row r="259" spans="1:8" x14ac:dyDescent="0.25">
      <c r="A259" s="22">
        <v>4</v>
      </c>
      <c r="B259" s="22" t="s">
        <v>27</v>
      </c>
      <c r="C259" s="20" t="s">
        <v>110</v>
      </c>
      <c r="D259" s="22"/>
      <c r="E259" s="21">
        <v>450000</v>
      </c>
      <c r="F259" s="21">
        <v>0</v>
      </c>
      <c r="G259" s="14">
        <v>0</v>
      </c>
      <c r="H259" s="3">
        <v>0</v>
      </c>
    </row>
    <row r="260" spans="1:8" x14ac:dyDescent="0.25">
      <c r="A260" s="22">
        <v>42</v>
      </c>
      <c r="B260" s="22" t="s">
        <v>120</v>
      </c>
      <c r="C260" s="20" t="s">
        <v>110</v>
      </c>
      <c r="D260" s="22"/>
      <c r="E260" s="21">
        <v>450000</v>
      </c>
      <c r="F260" s="21">
        <v>0</v>
      </c>
      <c r="G260" s="14">
        <v>0</v>
      </c>
      <c r="H260" s="3">
        <v>0</v>
      </c>
    </row>
    <row r="261" spans="1:8" x14ac:dyDescent="0.25">
      <c r="A261" s="22">
        <v>421</v>
      </c>
      <c r="B261" s="22" t="s">
        <v>108</v>
      </c>
      <c r="C261" s="20" t="s">
        <v>110</v>
      </c>
      <c r="D261" s="22"/>
      <c r="E261" s="21">
        <v>450000</v>
      </c>
      <c r="F261" s="21">
        <v>0</v>
      </c>
      <c r="G261" s="14">
        <v>0</v>
      </c>
      <c r="H261" s="3">
        <v>0</v>
      </c>
    </row>
    <row r="262" spans="1:8" x14ac:dyDescent="0.25">
      <c r="A262" s="53" t="s">
        <v>121</v>
      </c>
      <c r="B262" s="53"/>
      <c r="C262" s="54"/>
      <c r="D262" s="53"/>
      <c r="E262" s="55">
        <v>100000</v>
      </c>
      <c r="F262" s="55">
        <v>100000</v>
      </c>
      <c r="G262" s="56">
        <v>60805</v>
      </c>
      <c r="H262" s="60">
        <f t="shared" si="8"/>
        <v>0.60804999999999998</v>
      </c>
    </row>
    <row r="263" spans="1:8" ht="21" x14ac:dyDescent="0.35">
      <c r="A263" s="33" t="s">
        <v>122</v>
      </c>
      <c r="B263" s="22"/>
      <c r="C263" s="20"/>
      <c r="D263" s="26" t="s">
        <v>1</v>
      </c>
      <c r="E263" s="21">
        <v>100000</v>
      </c>
      <c r="F263" s="21">
        <v>100000</v>
      </c>
      <c r="G263" s="14">
        <v>60805</v>
      </c>
      <c r="H263" s="3">
        <f t="shared" si="8"/>
        <v>0.60804999999999998</v>
      </c>
    </row>
    <row r="264" spans="1:8" x14ac:dyDescent="0.25">
      <c r="A264" s="22">
        <v>4</v>
      </c>
      <c r="B264" s="22" t="s">
        <v>27</v>
      </c>
      <c r="C264" s="20" t="s">
        <v>110</v>
      </c>
      <c r="D264" s="22"/>
      <c r="E264" s="21">
        <v>100000</v>
      </c>
      <c r="F264" s="21">
        <v>100000</v>
      </c>
      <c r="G264" s="14">
        <v>60805</v>
      </c>
      <c r="H264" s="3">
        <f t="shared" si="8"/>
        <v>0.60804999999999998</v>
      </c>
    </row>
    <row r="265" spans="1:8" x14ac:dyDescent="0.25">
      <c r="A265" s="22">
        <v>42</v>
      </c>
      <c r="B265" s="22" t="s">
        <v>28</v>
      </c>
      <c r="C265" s="20" t="s">
        <v>110</v>
      </c>
      <c r="D265" s="22"/>
      <c r="E265" s="21">
        <v>100000</v>
      </c>
      <c r="F265" s="21">
        <v>100000</v>
      </c>
      <c r="G265" s="14">
        <v>60805</v>
      </c>
      <c r="H265" s="3">
        <f t="shared" si="8"/>
        <v>0.60804999999999998</v>
      </c>
    </row>
    <row r="266" spans="1:8" x14ac:dyDescent="0.25">
      <c r="A266" s="22">
        <v>422</v>
      </c>
      <c r="B266" s="22" t="s">
        <v>29</v>
      </c>
      <c r="C266" s="20" t="s">
        <v>110</v>
      </c>
      <c r="D266" s="22"/>
      <c r="E266" s="21">
        <v>100000</v>
      </c>
      <c r="F266" s="21">
        <v>100000</v>
      </c>
      <c r="G266" s="14">
        <v>60805</v>
      </c>
      <c r="H266" s="3">
        <f t="shared" si="8"/>
        <v>0.60804999999999998</v>
      </c>
    </row>
    <row r="267" spans="1:8" x14ac:dyDescent="0.25">
      <c r="A267" s="53" t="s">
        <v>123</v>
      </c>
      <c r="B267" s="53"/>
      <c r="C267" s="54"/>
      <c r="D267" s="53"/>
      <c r="E267" s="55">
        <v>326000</v>
      </c>
      <c r="F267" s="55">
        <v>390000</v>
      </c>
      <c r="G267" s="56">
        <v>366439.96</v>
      </c>
      <c r="H267" s="60">
        <f t="shared" si="8"/>
        <v>0.93958964102564113</v>
      </c>
    </row>
    <row r="268" spans="1:8" ht="21" x14ac:dyDescent="0.35">
      <c r="A268" s="33" t="s">
        <v>122</v>
      </c>
      <c r="B268" s="22"/>
      <c r="C268" s="20"/>
      <c r="D268" s="26" t="s">
        <v>1</v>
      </c>
      <c r="E268" s="21">
        <v>326000</v>
      </c>
      <c r="F268" s="21">
        <v>390000</v>
      </c>
      <c r="G268" s="14">
        <v>366439.96</v>
      </c>
      <c r="H268" s="3">
        <f t="shared" si="8"/>
        <v>0.93958964102564113</v>
      </c>
    </row>
    <row r="269" spans="1:8" x14ac:dyDescent="0.25">
      <c r="A269" s="22">
        <v>4</v>
      </c>
      <c r="B269" s="22" t="s">
        <v>27</v>
      </c>
      <c r="C269" s="20" t="s">
        <v>13</v>
      </c>
      <c r="D269" s="22"/>
      <c r="E269" s="21">
        <v>326000</v>
      </c>
      <c r="F269" s="21">
        <v>390000</v>
      </c>
      <c r="G269" s="14">
        <v>366439.96</v>
      </c>
      <c r="H269" s="3">
        <f t="shared" si="8"/>
        <v>0.93958964102564113</v>
      </c>
    </row>
    <row r="270" spans="1:8" x14ac:dyDescent="0.25">
      <c r="A270" s="22">
        <v>42</v>
      </c>
      <c r="B270" s="22" t="s">
        <v>28</v>
      </c>
      <c r="C270" s="20" t="s">
        <v>13</v>
      </c>
      <c r="D270" s="22"/>
      <c r="E270" s="21">
        <v>326000</v>
      </c>
      <c r="F270" s="21">
        <v>390000</v>
      </c>
      <c r="G270" s="14">
        <v>366439.96</v>
      </c>
      <c r="H270" s="3">
        <f t="shared" si="8"/>
        <v>0.93958964102564113</v>
      </c>
    </row>
    <row r="271" spans="1:8" x14ac:dyDescent="0.25">
      <c r="A271" s="22">
        <v>422</v>
      </c>
      <c r="B271" s="22" t="s">
        <v>29</v>
      </c>
      <c r="C271" s="20" t="s">
        <v>13</v>
      </c>
      <c r="D271" s="22"/>
      <c r="E271" s="21">
        <v>326000</v>
      </c>
      <c r="F271" s="21">
        <v>390000</v>
      </c>
      <c r="G271" s="14">
        <v>366439.96</v>
      </c>
      <c r="H271" s="3">
        <f t="shared" si="8"/>
        <v>0.93958964102564113</v>
      </c>
    </row>
    <row r="272" spans="1:8" x14ac:dyDescent="0.25">
      <c r="A272" s="53" t="s">
        <v>124</v>
      </c>
      <c r="B272" s="53"/>
      <c r="C272" s="54"/>
      <c r="D272" s="53"/>
      <c r="E272" s="55">
        <v>500000</v>
      </c>
      <c r="F272" s="55">
        <v>180000</v>
      </c>
      <c r="G272" s="56">
        <v>31000</v>
      </c>
      <c r="H272" s="60">
        <f t="shared" si="8"/>
        <v>0.17222222222222222</v>
      </c>
    </row>
    <row r="273" spans="1:8" ht="21" x14ac:dyDescent="0.35">
      <c r="A273" s="22" t="s">
        <v>117</v>
      </c>
      <c r="B273" s="22"/>
      <c r="C273" s="20"/>
      <c r="D273" s="26" t="s">
        <v>1</v>
      </c>
      <c r="E273" s="21">
        <v>500000</v>
      </c>
      <c r="F273" s="21">
        <v>180000</v>
      </c>
      <c r="G273" s="14">
        <v>31000</v>
      </c>
      <c r="H273" s="3">
        <f t="shared" si="8"/>
        <v>0.17222222222222222</v>
      </c>
    </row>
    <row r="274" spans="1:8" x14ac:dyDescent="0.25">
      <c r="A274" s="22">
        <v>4</v>
      </c>
      <c r="B274" s="22" t="s">
        <v>27</v>
      </c>
      <c r="C274" s="20" t="s">
        <v>125</v>
      </c>
      <c r="D274" s="22"/>
      <c r="E274" s="21">
        <v>500000</v>
      </c>
      <c r="F274" s="21">
        <v>180000</v>
      </c>
      <c r="G274" s="14">
        <v>31000</v>
      </c>
      <c r="H274" s="3">
        <f t="shared" si="8"/>
        <v>0.17222222222222222</v>
      </c>
    </row>
    <row r="275" spans="1:8" x14ac:dyDescent="0.25">
      <c r="A275" s="22">
        <v>41</v>
      </c>
      <c r="B275" s="22" t="s">
        <v>113</v>
      </c>
      <c r="C275" s="20" t="s">
        <v>125</v>
      </c>
      <c r="D275" s="22"/>
      <c r="E275" s="21">
        <v>500000</v>
      </c>
      <c r="F275" s="21">
        <v>180000</v>
      </c>
      <c r="G275" s="14">
        <v>31000</v>
      </c>
      <c r="H275" s="3">
        <f t="shared" si="8"/>
        <v>0.17222222222222222</v>
      </c>
    </row>
    <row r="276" spans="1:8" x14ac:dyDescent="0.25">
      <c r="A276" s="22">
        <v>412</v>
      </c>
      <c r="B276" s="22" t="s">
        <v>114</v>
      </c>
      <c r="C276" s="20" t="s">
        <v>125</v>
      </c>
      <c r="D276" s="22"/>
      <c r="E276" s="21">
        <v>500000</v>
      </c>
      <c r="F276" s="21">
        <v>180000</v>
      </c>
      <c r="G276" s="14">
        <v>31000</v>
      </c>
      <c r="H276" s="3">
        <f t="shared" si="8"/>
        <v>0.17222222222222222</v>
      </c>
    </row>
    <row r="277" spans="1:8" x14ac:dyDescent="0.25">
      <c r="A277" s="53" t="s">
        <v>126</v>
      </c>
      <c r="B277" s="53"/>
      <c r="C277" s="54"/>
      <c r="D277" s="53"/>
      <c r="E277" s="55">
        <v>75000</v>
      </c>
      <c r="F277" s="55">
        <v>0</v>
      </c>
      <c r="G277" s="55">
        <v>0</v>
      </c>
      <c r="H277" s="60">
        <v>0</v>
      </c>
    </row>
    <row r="278" spans="1:8" ht="21" x14ac:dyDescent="0.35">
      <c r="A278" s="22" t="s">
        <v>17</v>
      </c>
      <c r="B278" s="22"/>
      <c r="C278" s="20"/>
      <c r="D278" s="26" t="s">
        <v>1</v>
      </c>
      <c r="E278" s="21">
        <v>75000</v>
      </c>
      <c r="F278" s="21">
        <v>0</v>
      </c>
      <c r="G278" s="21">
        <v>0</v>
      </c>
      <c r="H278" s="3">
        <v>0</v>
      </c>
    </row>
    <row r="279" spans="1:8" x14ac:dyDescent="0.25">
      <c r="A279" s="22">
        <v>4</v>
      </c>
      <c r="B279" s="22" t="s">
        <v>27</v>
      </c>
      <c r="C279" s="20" t="s">
        <v>13</v>
      </c>
      <c r="D279" s="22"/>
      <c r="E279" s="21">
        <v>75000</v>
      </c>
      <c r="F279" s="21">
        <v>0</v>
      </c>
      <c r="G279" s="21">
        <v>0</v>
      </c>
      <c r="H279" s="3">
        <v>0</v>
      </c>
    </row>
    <row r="280" spans="1:8" x14ac:dyDescent="0.25">
      <c r="A280" s="22">
        <v>41</v>
      </c>
      <c r="B280" s="22" t="s">
        <v>113</v>
      </c>
      <c r="C280" s="20" t="s">
        <v>13</v>
      </c>
      <c r="D280" s="22"/>
      <c r="E280" s="21">
        <v>75000</v>
      </c>
      <c r="F280" s="21">
        <v>0</v>
      </c>
      <c r="G280" s="21">
        <v>0</v>
      </c>
      <c r="H280" s="3">
        <v>0</v>
      </c>
    </row>
    <row r="281" spans="1:8" x14ac:dyDescent="0.25">
      <c r="A281" s="22">
        <v>411</v>
      </c>
      <c r="B281" s="22" t="s">
        <v>127</v>
      </c>
      <c r="C281" s="20" t="s">
        <v>13</v>
      </c>
      <c r="D281" s="22"/>
      <c r="E281" s="21">
        <v>75000</v>
      </c>
      <c r="F281" s="21">
        <v>0</v>
      </c>
      <c r="G281" s="21">
        <v>0</v>
      </c>
      <c r="H281" s="3">
        <v>0</v>
      </c>
    </row>
    <row r="282" spans="1:8" x14ac:dyDescent="0.25">
      <c r="A282" s="53" t="s">
        <v>128</v>
      </c>
      <c r="B282" s="53"/>
      <c r="C282" s="54"/>
      <c r="D282" s="53"/>
      <c r="E282" s="55">
        <v>80000</v>
      </c>
      <c r="F282" s="55">
        <v>80000</v>
      </c>
      <c r="G282" s="56">
        <v>62268.75</v>
      </c>
      <c r="H282" s="60">
        <f t="shared" si="8"/>
        <v>0.77835937499999996</v>
      </c>
    </row>
    <row r="283" spans="1:8" ht="21" x14ac:dyDescent="0.35">
      <c r="A283" s="22" t="s">
        <v>17</v>
      </c>
      <c r="B283" s="22"/>
      <c r="C283" s="20"/>
      <c r="D283" s="26" t="s">
        <v>1</v>
      </c>
      <c r="E283" s="21">
        <v>80000</v>
      </c>
      <c r="F283" s="21">
        <v>80000</v>
      </c>
      <c r="G283" s="14">
        <v>62268.75</v>
      </c>
      <c r="H283" s="3">
        <f t="shared" si="8"/>
        <v>0.77835937499999996</v>
      </c>
    </row>
    <row r="284" spans="1:8" x14ac:dyDescent="0.25">
      <c r="A284" s="22">
        <v>4</v>
      </c>
      <c r="B284" s="22" t="s">
        <v>27</v>
      </c>
      <c r="C284" s="20" t="s">
        <v>110</v>
      </c>
      <c r="D284" s="22"/>
      <c r="E284" s="21">
        <v>80000</v>
      </c>
      <c r="F284" s="21">
        <v>80000</v>
      </c>
      <c r="G284" s="14">
        <v>62268.75</v>
      </c>
      <c r="H284" s="3">
        <f t="shared" si="8"/>
        <v>0.77835937499999996</v>
      </c>
    </row>
    <row r="285" spans="1:8" x14ac:dyDescent="0.25">
      <c r="A285" s="22">
        <v>42</v>
      </c>
      <c r="B285" s="22" t="s">
        <v>28</v>
      </c>
      <c r="C285" s="20" t="s">
        <v>110</v>
      </c>
      <c r="D285" s="22"/>
      <c r="E285" s="21">
        <v>80000</v>
      </c>
      <c r="F285" s="21">
        <v>80000</v>
      </c>
      <c r="G285" s="14">
        <v>62268.75</v>
      </c>
      <c r="H285" s="3">
        <f t="shared" si="8"/>
        <v>0.77835937499999996</v>
      </c>
    </row>
    <row r="286" spans="1:8" x14ac:dyDescent="0.25">
      <c r="A286" s="22">
        <v>421</v>
      </c>
      <c r="B286" s="22" t="s">
        <v>29</v>
      </c>
      <c r="C286" s="20" t="s">
        <v>110</v>
      </c>
      <c r="D286" s="22"/>
      <c r="E286" s="21">
        <v>80000</v>
      </c>
      <c r="F286" s="21">
        <v>80000</v>
      </c>
      <c r="G286" s="14">
        <v>62268.75</v>
      </c>
      <c r="H286" s="3">
        <f t="shared" si="8"/>
        <v>0.77835937499999996</v>
      </c>
    </row>
    <row r="287" spans="1:8" x14ac:dyDescent="0.25">
      <c r="A287" s="53" t="s">
        <v>129</v>
      </c>
      <c r="B287" s="53"/>
      <c r="C287" s="54"/>
      <c r="D287" s="53"/>
      <c r="E287" s="55">
        <v>300000</v>
      </c>
      <c r="F287" s="55">
        <v>0</v>
      </c>
      <c r="G287" s="55">
        <v>0</v>
      </c>
      <c r="H287" s="60">
        <v>0</v>
      </c>
    </row>
    <row r="288" spans="1:8" x14ac:dyDescent="0.25">
      <c r="A288" s="63" t="s">
        <v>130</v>
      </c>
      <c r="B288" s="63"/>
      <c r="C288" s="63"/>
      <c r="D288" s="34"/>
      <c r="E288" s="21">
        <v>300000</v>
      </c>
      <c r="F288" s="21">
        <v>0</v>
      </c>
      <c r="G288" s="21">
        <v>0</v>
      </c>
      <c r="H288" s="3">
        <v>0</v>
      </c>
    </row>
    <row r="289" spans="1:8" x14ac:dyDescent="0.25">
      <c r="A289" s="22">
        <v>4</v>
      </c>
      <c r="B289" s="22" t="s">
        <v>27</v>
      </c>
      <c r="C289" s="20" t="s">
        <v>13</v>
      </c>
      <c r="D289" s="22"/>
      <c r="E289" s="21">
        <v>300000</v>
      </c>
      <c r="F289" s="21">
        <v>0</v>
      </c>
      <c r="G289" s="21">
        <v>0</v>
      </c>
      <c r="H289" s="3">
        <v>0</v>
      </c>
    </row>
    <row r="290" spans="1:8" x14ac:dyDescent="0.25">
      <c r="A290" s="22">
        <v>42</v>
      </c>
      <c r="B290" s="22" t="s">
        <v>120</v>
      </c>
      <c r="C290" s="20" t="s">
        <v>13</v>
      </c>
      <c r="D290" s="22"/>
      <c r="E290" s="21">
        <v>300000</v>
      </c>
      <c r="F290" s="21">
        <v>0</v>
      </c>
      <c r="G290" s="21">
        <v>0</v>
      </c>
      <c r="H290" s="3">
        <v>0</v>
      </c>
    </row>
    <row r="291" spans="1:8" x14ac:dyDescent="0.25">
      <c r="A291" s="22">
        <v>421</v>
      </c>
      <c r="B291" s="22" t="s">
        <v>29</v>
      </c>
      <c r="C291" s="20" t="s">
        <v>13</v>
      </c>
      <c r="D291" s="22"/>
      <c r="E291" s="21">
        <v>300000</v>
      </c>
      <c r="F291" s="21">
        <v>0</v>
      </c>
      <c r="G291" s="21">
        <v>0</v>
      </c>
      <c r="H291" s="3">
        <v>0</v>
      </c>
    </row>
    <row r="292" spans="1:8" x14ac:dyDescent="0.25">
      <c r="A292" s="53" t="s">
        <v>131</v>
      </c>
      <c r="B292" s="53"/>
      <c r="C292" s="54"/>
      <c r="D292" s="53"/>
      <c r="E292" s="55">
        <v>40000</v>
      </c>
      <c r="F292" s="55">
        <v>0</v>
      </c>
      <c r="G292" s="55">
        <v>0</v>
      </c>
      <c r="H292" s="60">
        <v>0</v>
      </c>
    </row>
    <row r="293" spans="1:8" ht="21" x14ac:dyDescent="0.35">
      <c r="A293" s="22" t="s">
        <v>105</v>
      </c>
      <c r="B293" s="22"/>
      <c r="C293" s="20"/>
      <c r="D293" s="26" t="s">
        <v>1</v>
      </c>
      <c r="E293" s="21">
        <v>40000</v>
      </c>
      <c r="F293" s="21">
        <v>0</v>
      </c>
      <c r="G293" s="21">
        <v>0</v>
      </c>
      <c r="H293" s="3">
        <v>0</v>
      </c>
    </row>
    <row r="294" spans="1:8" x14ac:dyDescent="0.25">
      <c r="A294" s="22">
        <v>4</v>
      </c>
      <c r="B294" s="22" t="s">
        <v>27</v>
      </c>
      <c r="C294" s="20" t="s">
        <v>13</v>
      </c>
      <c r="D294" s="22"/>
      <c r="E294" s="21">
        <v>40000</v>
      </c>
      <c r="F294" s="21">
        <v>0</v>
      </c>
      <c r="G294" s="21">
        <v>0</v>
      </c>
      <c r="H294" s="3">
        <v>0</v>
      </c>
    </row>
    <row r="295" spans="1:8" x14ac:dyDescent="0.25">
      <c r="A295" s="22">
        <v>41</v>
      </c>
      <c r="B295" s="22" t="s">
        <v>113</v>
      </c>
      <c r="C295" s="20" t="s">
        <v>13</v>
      </c>
      <c r="D295" s="22"/>
      <c r="E295" s="21">
        <v>40000</v>
      </c>
      <c r="F295" s="21">
        <v>0</v>
      </c>
      <c r="G295" s="21">
        <v>0</v>
      </c>
      <c r="H295" s="3">
        <v>0</v>
      </c>
    </row>
    <row r="296" spans="1:8" x14ac:dyDescent="0.25">
      <c r="A296" s="22">
        <v>411</v>
      </c>
      <c r="B296" s="22" t="s">
        <v>127</v>
      </c>
      <c r="C296" s="20" t="s">
        <v>13</v>
      </c>
      <c r="D296" s="22"/>
      <c r="E296" s="21">
        <v>40000</v>
      </c>
      <c r="F296" s="21">
        <v>0</v>
      </c>
      <c r="G296" s="21">
        <v>0</v>
      </c>
      <c r="H296" s="3">
        <v>0</v>
      </c>
    </row>
    <row r="297" spans="1:8" x14ac:dyDescent="0.25">
      <c r="A297" s="53" t="s">
        <v>132</v>
      </c>
      <c r="B297" s="53"/>
      <c r="C297" s="54"/>
      <c r="D297" s="53"/>
      <c r="E297" s="55">
        <v>50000</v>
      </c>
      <c r="F297" s="55">
        <v>0</v>
      </c>
      <c r="G297" s="55">
        <v>0</v>
      </c>
      <c r="H297" s="60">
        <v>0</v>
      </c>
    </row>
    <row r="298" spans="1:8" ht="21" x14ac:dyDescent="0.35">
      <c r="A298" s="22" t="s">
        <v>133</v>
      </c>
      <c r="B298" s="22"/>
      <c r="C298" s="20"/>
      <c r="D298" s="26" t="s">
        <v>1</v>
      </c>
      <c r="E298" s="21">
        <v>50000</v>
      </c>
      <c r="F298" s="21">
        <v>0</v>
      </c>
      <c r="G298" s="21">
        <v>0</v>
      </c>
      <c r="H298" s="3">
        <v>0</v>
      </c>
    </row>
    <row r="299" spans="1:8" x14ac:dyDescent="0.25">
      <c r="A299" s="22">
        <v>4</v>
      </c>
      <c r="B299" s="22" t="s">
        <v>27</v>
      </c>
      <c r="C299" s="20" t="s">
        <v>134</v>
      </c>
      <c r="D299" s="22"/>
      <c r="E299" s="21">
        <v>50000</v>
      </c>
      <c r="F299" s="21">
        <v>0</v>
      </c>
      <c r="G299" s="21">
        <v>0</v>
      </c>
      <c r="H299" s="3">
        <v>0</v>
      </c>
    </row>
    <row r="300" spans="1:8" x14ac:dyDescent="0.25">
      <c r="A300" s="22">
        <v>42</v>
      </c>
      <c r="B300" s="22" t="s">
        <v>28</v>
      </c>
      <c r="C300" s="20" t="s">
        <v>134</v>
      </c>
      <c r="D300" s="22"/>
      <c r="E300" s="21">
        <v>50000</v>
      </c>
      <c r="F300" s="21">
        <v>0</v>
      </c>
      <c r="G300" s="21">
        <v>0</v>
      </c>
      <c r="H300" s="3">
        <v>0</v>
      </c>
    </row>
    <row r="301" spans="1:8" x14ac:dyDescent="0.25">
      <c r="A301" s="22">
        <v>421</v>
      </c>
      <c r="B301" s="22" t="s">
        <v>108</v>
      </c>
      <c r="C301" s="20" t="s">
        <v>134</v>
      </c>
      <c r="D301" s="22"/>
      <c r="E301" s="21">
        <v>50000</v>
      </c>
      <c r="F301" s="21">
        <v>0</v>
      </c>
      <c r="G301" s="21">
        <v>0</v>
      </c>
      <c r="H301" s="3">
        <v>0</v>
      </c>
    </row>
    <row r="302" spans="1:8" x14ac:dyDescent="0.25">
      <c r="A302" s="53" t="s">
        <v>135</v>
      </c>
      <c r="B302" s="53"/>
      <c r="C302" s="54"/>
      <c r="D302" s="53"/>
      <c r="E302" s="55">
        <v>40000</v>
      </c>
      <c r="F302" s="55">
        <v>0</v>
      </c>
      <c r="G302" s="55">
        <v>0</v>
      </c>
      <c r="H302" s="60">
        <v>0</v>
      </c>
    </row>
    <row r="303" spans="1:8" ht="21" x14ac:dyDescent="0.35">
      <c r="A303" s="22" t="s">
        <v>133</v>
      </c>
      <c r="B303" s="22"/>
      <c r="C303" s="20"/>
      <c r="D303" s="26" t="s">
        <v>1</v>
      </c>
      <c r="E303" s="21">
        <v>40000</v>
      </c>
      <c r="F303" s="21">
        <v>0</v>
      </c>
      <c r="G303" s="21">
        <v>0</v>
      </c>
      <c r="H303" s="3">
        <v>0</v>
      </c>
    </row>
    <row r="304" spans="1:8" x14ac:dyDescent="0.25">
      <c r="A304" s="22">
        <v>4</v>
      </c>
      <c r="B304" s="22" t="s">
        <v>27</v>
      </c>
      <c r="C304" s="20" t="s">
        <v>134</v>
      </c>
      <c r="D304" s="22"/>
      <c r="E304" s="21">
        <v>40000</v>
      </c>
      <c r="F304" s="21">
        <v>0</v>
      </c>
      <c r="G304" s="21">
        <v>0</v>
      </c>
      <c r="H304" s="3">
        <v>0</v>
      </c>
    </row>
    <row r="305" spans="1:8" x14ac:dyDescent="0.25">
      <c r="A305" s="22">
        <v>42</v>
      </c>
      <c r="B305" s="22" t="s">
        <v>28</v>
      </c>
      <c r="C305" s="20" t="s">
        <v>134</v>
      </c>
      <c r="D305" s="22"/>
      <c r="E305" s="21">
        <v>40000</v>
      </c>
      <c r="F305" s="21">
        <v>0</v>
      </c>
      <c r="G305" s="21">
        <v>0</v>
      </c>
      <c r="H305" s="3">
        <v>0</v>
      </c>
    </row>
    <row r="306" spans="1:8" x14ac:dyDescent="0.25">
      <c r="A306" s="22">
        <v>421</v>
      </c>
      <c r="B306" s="22" t="s">
        <v>29</v>
      </c>
      <c r="C306" s="20" t="s">
        <v>134</v>
      </c>
      <c r="D306" s="22"/>
      <c r="E306" s="21">
        <v>40000</v>
      </c>
      <c r="F306" s="21">
        <v>0</v>
      </c>
      <c r="G306" s="21">
        <v>0</v>
      </c>
      <c r="H306" s="3">
        <v>0</v>
      </c>
    </row>
    <row r="307" spans="1:8" x14ac:dyDescent="0.25">
      <c r="A307" s="53" t="s">
        <v>136</v>
      </c>
      <c r="B307" s="53"/>
      <c r="C307" s="54"/>
      <c r="D307" s="53"/>
      <c r="E307" s="55">
        <f>SUM(E309)</f>
        <v>30000</v>
      </c>
      <c r="F307" s="55">
        <v>20000</v>
      </c>
      <c r="G307" s="56">
        <v>3500</v>
      </c>
      <c r="H307" s="60">
        <f t="shared" ref="H307:H369" si="9">G307/F307</f>
        <v>0.17499999999999999</v>
      </c>
    </row>
    <row r="308" spans="1:8" ht="21" x14ac:dyDescent="0.35">
      <c r="A308" s="22" t="s">
        <v>133</v>
      </c>
      <c r="B308" s="31"/>
      <c r="C308" s="32"/>
      <c r="D308" s="26" t="s">
        <v>1</v>
      </c>
      <c r="E308" s="21">
        <v>30000</v>
      </c>
      <c r="F308" s="21">
        <v>20000</v>
      </c>
      <c r="G308" s="14">
        <v>3500</v>
      </c>
      <c r="H308" s="3">
        <f t="shared" si="9"/>
        <v>0.17499999999999999</v>
      </c>
    </row>
    <row r="309" spans="1:8" x14ac:dyDescent="0.25">
      <c r="A309" s="22">
        <v>4</v>
      </c>
      <c r="B309" s="22" t="s">
        <v>27</v>
      </c>
      <c r="C309" s="20" t="s">
        <v>134</v>
      </c>
      <c r="D309" s="22"/>
      <c r="E309" s="21">
        <v>30000</v>
      </c>
      <c r="F309" s="21">
        <v>20000</v>
      </c>
      <c r="G309" s="14">
        <v>3500</v>
      </c>
      <c r="H309" s="3">
        <f t="shared" si="9"/>
        <v>0.17499999999999999</v>
      </c>
    </row>
    <row r="310" spans="1:8" x14ac:dyDescent="0.25">
      <c r="A310" s="22">
        <v>42</v>
      </c>
      <c r="B310" s="22" t="s">
        <v>28</v>
      </c>
      <c r="C310" s="20" t="s">
        <v>134</v>
      </c>
      <c r="D310" s="22"/>
      <c r="E310" s="21">
        <v>30000</v>
      </c>
      <c r="F310" s="21">
        <v>20000</v>
      </c>
      <c r="G310" s="14">
        <v>3500</v>
      </c>
      <c r="H310" s="3">
        <f t="shared" si="9"/>
        <v>0.17499999999999999</v>
      </c>
    </row>
    <row r="311" spans="1:8" x14ac:dyDescent="0.25">
      <c r="A311" s="22">
        <v>422</v>
      </c>
      <c r="B311" s="22" t="s">
        <v>81</v>
      </c>
      <c r="C311" s="20" t="s">
        <v>134</v>
      </c>
      <c r="D311" s="22"/>
      <c r="E311" s="21">
        <v>30000</v>
      </c>
      <c r="F311" s="21">
        <v>20000</v>
      </c>
      <c r="G311" s="14">
        <v>3500</v>
      </c>
      <c r="H311" s="3">
        <f t="shared" si="9"/>
        <v>0.17499999999999999</v>
      </c>
    </row>
    <row r="312" spans="1:8" x14ac:dyDescent="0.25">
      <c r="A312" s="53" t="s">
        <v>137</v>
      </c>
      <c r="B312" s="53"/>
      <c r="C312" s="54"/>
      <c r="D312" s="53"/>
      <c r="E312" s="55">
        <v>20000</v>
      </c>
      <c r="F312" s="55">
        <v>0</v>
      </c>
      <c r="G312" s="55">
        <v>0</v>
      </c>
      <c r="H312" s="60">
        <v>0</v>
      </c>
    </row>
    <row r="313" spans="1:8" ht="21" x14ac:dyDescent="0.35">
      <c r="A313" s="22" t="s">
        <v>17</v>
      </c>
      <c r="B313" s="22"/>
      <c r="C313" s="20"/>
      <c r="D313" s="26" t="s">
        <v>1</v>
      </c>
      <c r="E313" s="21">
        <v>20000</v>
      </c>
      <c r="F313" s="21">
        <v>0</v>
      </c>
      <c r="G313" s="21">
        <v>0</v>
      </c>
      <c r="H313" s="3">
        <v>0</v>
      </c>
    </row>
    <row r="314" spans="1:8" x14ac:dyDescent="0.25">
      <c r="A314" s="22">
        <v>4</v>
      </c>
      <c r="B314" s="22" t="s">
        <v>27</v>
      </c>
      <c r="C314" s="20" t="s">
        <v>13</v>
      </c>
      <c r="D314" s="22"/>
      <c r="E314" s="21">
        <v>20000</v>
      </c>
      <c r="F314" s="21">
        <v>0</v>
      </c>
      <c r="G314" s="21">
        <v>0</v>
      </c>
      <c r="H314" s="3">
        <v>0</v>
      </c>
    </row>
    <row r="315" spans="1:8" x14ac:dyDescent="0.25">
      <c r="A315" s="22">
        <v>41</v>
      </c>
      <c r="B315" s="22" t="s">
        <v>113</v>
      </c>
      <c r="C315" s="20" t="s">
        <v>13</v>
      </c>
      <c r="D315" s="22"/>
      <c r="E315" s="21">
        <v>20000</v>
      </c>
      <c r="F315" s="21">
        <v>0</v>
      </c>
      <c r="G315" s="21">
        <v>0</v>
      </c>
      <c r="H315" s="3">
        <v>0</v>
      </c>
    </row>
    <row r="316" spans="1:8" x14ac:dyDescent="0.25">
      <c r="A316" s="22">
        <v>411</v>
      </c>
      <c r="B316" s="22" t="s">
        <v>127</v>
      </c>
      <c r="C316" s="20" t="s">
        <v>13</v>
      </c>
      <c r="D316" s="22"/>
      <c r="E316" s="21">
        <v>20000</v>
      </c>
      <c r="F316" s="21">
        <v>0</v>
      </c>
      <c r="G316" s="21">
        <v>0</v>
      </c>
      <c r="H316" s="3">
        <v>0</v>
      </c>
    </row>
    <row r="317" spans="1:8" x14ac:dyDescent="0.25">
      <c r="A317" s="53" t="s">
        <v>138</v>
      </c>
      <c r="B317" s="53"/>
      <c r="C317" s="54"/>
      <c r="D317" s="53"/>
      <c r="E317" s="55">
        <v>80000</v>
      </c>
      <c r="F317" s="55">
        <v>0</v>
      </c>
      <c r="G317" s="55">
        <v>0</v>
      </c>
      <c r="H317" s="60">
        <v>0</v>
      </c>
    </row>
    <row r="318" spans="1:8" ht="21" x14ac:dyDescent="0.35">
      <c r="A318" s="22" t="s">
        <v>139</v>
      </c>
      <c r="B318" s="22"/>
      <c r="C318" s="20"/>
      <c r="D318" s="26" t="s">
        <v>1</v>
      </c>
      <c r="E318" s="21">
        <v>80000</v>
      </c>
      <c r="F318" s="21">
        <v>0</v>
      </c>
      <c r="G318" s="21">
        <v>0</v>
      </c>
      <c r="H318" s="3">
        <v>0</v>
      </c>
    </row>
    <row r="319" spans="1:8" x14ac:dyDescent="0.25">
      <c r="A319" s="22">
        <v>4</v>
      </c>
      <c r="B319" s="22" t="s">
        <v>27</v>
      </c>
      <c r="C319" s="20" t="s">
        <v>13</v>
      </c>
      <c r="D319" s="22"/>
      <c r="E319" s="21">
        <v>80000</v>
      </c>
      <c r="F319" s="21">
        <v>0</v>
      </c>
      <c r="G319" s="21">
        <v>0</v>
      </c>
      <c r="H319" s="3">
        <v>0</v>
      </c>
    </row>
    <row r="320" spans="1:8" x14ac:dyDescent="0.25">
      <c r="A320" s="22">
        <v>42</v>
      </c>
      <c r="B320" s="22" t="s">
        <v>28</v>
      </c>
      <c r="C320" s="20" t="s">
        <v>13</v>
      </c>
      <c r="D320" s="22"/>
      <c r="E320" s="21">
        <v>80000</v>
      </c>
      <c r="F320" s="21">
        <v>0</v>
      </c>
      <c r="G320" s="21">
        <v>0</v>
      </c>
      <c r="H320" s="3">
        <v>0</v>
      </c>
    </row>
    <row r="321" spans="1:8" x14ac:dyDescent="0.25">
      <c r="A321" s="22">
        <v>421</v>
      </c>
      <c r="B321" s="22" t="s">
        <v>29</v>
      </c>
      <c r="C321" s="20" t="s">
        <v>13</v>
      </c>
      <c r="D321" s="22"/>
      <c r="E321" s="21">
        <v>80000</v>
      </c>
      <c r="F321" s="21">
        <v>0</v>
      </c>
      <c r="G321" s="21">
        <v>0</v>
      </c>
      <c r="H321" s="3">
        <v>0</v>
      </c>
    </row>
    <row r="322" spans="1:8" x14ac:dyDescent="0.25">
      <c r="A322" s="53" t="s">
        <v>140</v>
      </c>
      <c r="B322" s="53"/>
      <c r="C322" s="54"/>
      <c r="D322" s="53"/>
      <c r="E322" s="55">
        <f>SUM(E324)</f>
        <v>20000</v>
      </c>
      <c r="F322" s="55">
        <f>SUM(F324)</f>
        <v>20000</v>
      </c>
      <c r="G322" s="56">
        <v>16875</v>
      </c>
      <c r="H322" s="60">
        <f t="shared" si="9"/>
        <v>0.84375</v>
      </c>
    </row>
    <row r="323" spans="1:8" ht="21" x14ac:dyDescent="0.35">
      <c r="A323" s="22" t="s">
        <v>17</v>
      </c>
      <c r="B323" s="22"/>
      <c r="C323" s="20"/>
      <c r="D323" s="26" t="s">
        <v>1</v>
      </c>
      <c r="E323" s="21">
        <v>20000</v>
      </c>
      <c r="F323" s="21">
        <v>20000</v>
      </c>
      <c r="G323" s="14">
        <v>16875</v>
      </c>
      <c r="H323" s="3">
        <f t="shared" si="9"/>
        <v>0.84375</v>
      </c>
    </row>
    <row r="324" spans="1:8" x14ac:dyDescent="0.25">
      <c r="A324" s="22">
        <v>3</v>
      </c>
      <c r="B324" s="22" t="s">
        <v>12</v>
      </c>
      <c r="C324" s="20" t="s">
        <v>13</v>
      </c>
      <c r="D324" s="22"/>
      <c r="E324" s="21">
        <v>20000</v>
      </c>
      <c r="F324" s="21">
        <v>20000</v>
      </c>
      <c r="G324" s="14">
        <v>16875</v>
      </c>
      <c r="H324" s="3">
        <f t="shared" si="9"/>
        <v>0.84375</v>
      </c>
    </row>
    <row r="325" spans="1:8" x14ac:dyDescent="0.25">
      <c r="A325" s="22">
        <v>32</v>
      </c>
      <c r="B325" s="22" t="s">
        <v>41</v>
      </c>
      <c r="C325" s="20" t="s">
        <v>13</v>
      </c>
      <c r="D325" s="22"/>
      <c r="E325" s="21">
        <v>20000</v>
      </c>
      <c r="F325" s="21">
        <v>20000</v>
      </c>
      <c r="G325" s="14">
        <v>16875</v>
      </c>
      <c r="H325" s="3">
        <f t="shared" si="9"/>
        <v>0.84375</v>
      </c>
    </row>
    <row r="326" spans="1:8" x14ac:dyDescent="0.25">
      <c r="A326" s="22">
        <v>323</v>
      </c>
      <c r="B326" s="22" t="s">
        <v>141</v>
      </c>
      <c r="C326" s="20" t="s">
        <v>13</v>
      </c>
      <c r="D326" s="22"/>
      <c r="E326" s="21">
        <v>20000</v>
      </c>
      <c r="F326" s="21">
        <v>20000</v>
      </c>
      <c r="G326" s="14">
        <v>16875</v>
      </c>
      <c r="H326" s="3">
        <f t="shared" si="9"/>
        <v>0.84375</v>
      </c>
    </row>
    <row r="327" spans="1:8" x14ac:dyDescent="0.25">
      <c r="A327" s="53" t="s">
        <v>142</v>
      </c>
      <c r="B327" s="53"/>
      <c r="C327" s="54"/>
      <c r="D327" s="53"/>
      <c r="E327" s="55">
        <v>0</v>
      </c>
      <c r="F327" s="55">
        <v>50000</v>
      </c>
      <c r="G327" s="56">
        <v>49330</v>
      </c>
      <c r="H327" s="60">
        <f t="shared" si="9"/>
        <v>0.98660000000000003</v>
      </c>
    </row>
    <row r="328" spans="1:8" x14ac:dyDescent="0.25">
      <c r="A328" s="22" t="s">
        <v>105</v>
      </c>
      <c r="B328" s="22"/>
      <c r="C328" s="20"/>
      <c r="D328" s="22" t="s">
        <v>1</v>
      </c>
      <c r="E328" s="21">
        <v>0</v>
      </c>
      <c r="F328" s="21">
        <v>50000</v>
      </c>
      <c r="G328" s="14">
        <v>49330</v>
      </c>
      <c r="H328" s="3">
        <f t="shared" si="9"/>
        <v>0.98660000000000003</v>
      </c>
    </row>
    <row r="329" spans="1:8" x14ac:dyDescent="0.25">
      <c r="A329" s="22">
        <v>4</v>
      </c>
      <c r="B329" s="22" t="s">
        <v>27</v>
      </c>
      <c r="C329" s="20" t="s">
        <v>106</v>
      </c>
      <c r="D329" s="22"/>
      <c r="E329" s="21">
        <v>0</v>
      </c>
      <c r="F329" s="21">
        <v>50000</v>
      </c>
      <c r="G329" s="14">
        <v>49330</v>
      </c>
      <c r="H329" s="3">
        <f t="shared" si="9"/>
        <v>0.98660000000000003</v>
      </c>
    </row>
    <row r="330" spans="1:8" x14ac:dyDescent="0.25">
      <c r="A330" s="22">
        <v>42</v>
      </c>
      <c r="B330" s="22" t="s">
        <v>107</v>
      </c>
      <c r="C330" s="20" t="s">
        <v>106</v>
      </c>
      <c r="D330" s="22"/>
      <c r="E330" s="21">
        <v>0</v>
      </c>
      <c r="F330" s="21">
        <v>50000</v>
      </c>
      <c r="G330" s="14">
        <v>49330</v>
      </c>
      <c r="H330" s="3">
        <f t="shared" si="9"/>
        <v>0.98660000000000003</v>
      </c>
    </row>
    <row r="331" spans="1:8" x14ac:dyDescent="0.25">
      <c r="A331" s="22">
        <v>421</v>
      </c>
      <c r="B331" s="22" t="s">
        <v>108</v>
      </c>
      <c r="C331" s="20" t="s">
        <v>106</v>
      </c>
      <c r="D331" s="22"/>
      <c r="E331" s="21">
        <v>0</v>
      </c>
      <c r="F331" s="21">
        <v>50000</v>
      </c>
      <c r="G331" s="14">
        <v>49330</v>
      </c>
      <c r="H331" s="3">
        <f t="shared" si="9"/>
        <v>0.98660000000000003</v>
      </c>
    </row>
    <row r="332" spans="1:8" x14ac:dyDescent="0.25">
      <c r="A332" s="64" t="s">
        <v>265</v>
      </c>
      <c r="B332" s="64"/>
      <c r="C332" s="50"/>
      <c r="D332" s="49"/>
      <c r="E332" s="51">
        <f>SUM(E333,E340,E345,E350,E355,E360,E365,E370,E375,E380,E385,E390,E396,E401,E407,E412)</f>
        <v>810000</v>
      </c>
      <c r="F332" s="51">
        <f>SUM(F333,F340,F345,F350,F355,F360,F365,F370,F375,F380,F385,F390,F396,F401,F407,F412)</f>
        <v>886000</v>
      </c>
      <c r="G332" s="51">
        <f>SUM(G333,G340,G345,G350,G355,G360,G365,G370,G375,G380,G385,G390,G396,G401,G407,G412)</f>
        <v>626656.91999999993</v>
      </c>
      <c r="H332" s="52">
        <f t="shared" si="9"/>
        <v>0.70728772009029339</v>
      </c>
    </row>
    <row r="333" spans="1:8" x14ac:dyDescent="0.25">
      <c r="A333" s="53" t="s">
        <v>143</v>
      </c>
      <c r="B333" s="53"/>
      <c r="C333" s="54"/>
      <c r="D333" s="53"/>
      <c r="E333" s="55">
        <v>160000</v>
      </c>
      <c r="F333" s="55">
        <v>150000</v>
      </c>
      <c r="G333" s="56">
        <v>77678.64</v>
      </c>
      <c r="H333" s="60">
        <f t="shared" si="9"/>
        <v>0.51785760000000003</v>
      </c>
    </row>
    <row r="334" spans="1:8" x14ac:dyDescent="0.25">
      <c r="A334" s="23" t="s">
        <v>133</v>
      </c>
      <c r="B334" s="23"/>
      <c r="C334" s="24"/>
      <c r="D334" s="23"/>
      <c r="E334" s="21">
        <v>160000</v>
      </c>
      <c r="F334" s="21">
        <v>150000</v>
      </c>
      <c r="G334" s="14">
        <v>77678.64</v>
      </c>
      <c r="H334" s="3">
        <f t="shared" si="9"/>
        <v>0.51785760000000003</v>
      </c>
    </row>
    <row r="335" spans="1:8" x14ac:dyDescent="0.25">
      <c r="A335" s="22">
        <v>3</v>
      </c>
      <c r="B335" s="22" t="s">
        <v>12</v>
      </c>
      <c r="C335" s="20" t="s">
        <v>110</v>
      </c>
      <c r="D335" s="22"/>
      <c r="E335" s="21">
        <v>160000</v>
      </c>
      <c r="F335" s="21">
        <v>150000</v>
      </c>
      <c r="G335" s="14">
        <f>SUM(G337,G338)</f>
        <v>77678.64</v>
      </c>
      <c r="H335" s="3">
        <f t="shared" si="9"/>
        <v>0.51785760000000003</v>
      </c>
    </row>
    <row r="336" spans="1:8" x14ac:dyDescent="0.25">
      <c r="A336" s="22">
        <v>32</v>
      </c>
      <c r="B336" s="22" t="s">
        <v>41</v>
      </c>
      <c r="C336" s="20" t="s">
        <v>110</v>
      </c>
      <c r="D336" s="22"/>
      <c r="E336" s="21">
        <v>70000</v>
      </c>
      <c r="F336" s="21">
        <v>70000</v>
      </c>
      <c r="G336" s="14">
        <v>35021.89</v>
      </c>
      <c r="H336" s="3">
        <f t="shared" si="9"/>
        <v>0.50031271428571433</v>
      </c>
    </row>
    <row r="337" spans="1:8" x14ac:dyDescent="0.25">
      <c r="A337" s="22">
        <v>322</v>
      </c>
      <c r="B337" s="22" t="s">
        <v>38</v>
      </c>
      <c r="C337" s="20" t="s">
        <v>110</v>
      </c>
      <c r="D337" s="22"/>
      <c r="E337" s="21">
        <v>70000</v>
      </c>
      <c r="F337" s="21">
        <v>70000</v>
      </c>
      <c r="G337" s="14">
        <v>35021.89</v>
      </c>
      <c r="H337" s="3">
        <f t="shared" si="9"/>
        <v>0.50031271428571433</v>
      </c>
    </row>
    <row r="338" spans="1:8" x14ac:dyDescent="0.25">
      <c r="A338" s="22">
        <v>32</v>
      </c>
      <c r="B338" s="22" t="s">
        <v>41</v>
      </c>
      <c r="C338" s="20" t="s">
        <v>110</v>
      </c>
      <c r="D338" s="22"/>
      <c r="E338" s="21">
        <v>90000</v>
      </c>
      <c r="F338" s="21">
        <v>80000</v>
      </c>
      <c r="G338" s="14">
        <v>42656.75</v>
      </c>
      <c r="H338" s="3">
        <f t="shared" si="9"/>
        <v>0.53320937499999999</v>
      </c>
    </row>
    <row r="339" spans="1:8" x14ac:dyDescent="0.25">
      <c r="A339" s="22">
        <v>323</v>
      </c>
      <c r="B339" s="22" t="s">
        <v>44</v>
      </c>
      <c r="C339" s="20" t="s">
        <v>110</v>
      </c>
      <c r="D339" s="22"/>
      <c r="E339" s="21">
        <v>90000</v>
      </c>
      <c r="F339" s="21">
        <v>80000</v>
      </c>
      <c r="G339" s="14">
        <v>42656.75</v>
      </c>
      <c r="H339" s="3">
        <f t="shared" si="9"/>
        <v>0.53320937499999999</v>
      </c>
    </row>
    <row r="340" spans="1:8" x14ac:dyDescent="0.25">
      <c r="A340" s="53" t="s">
        <v>144</v>
      </c>
      <c r="B340" s="53"/>
      <c r="C340" s="54"/>
      <c r="D340" s="53"/>
      <c r="E340" s="55">
        <v>60000</v>
      </c>
      <c r="F340" s="55">
        <v>60000</v>
      </c>
      <c r="G340" s="56">
        <v>36850</v>
      </c>
      <c r="H340" s="60">
        <f t="shared" si="9"/>
        <v>0.61416666666666664</v>
      </c>
    </row>
    <row r="341" spans="1:8" x14ac:dyDescent="0.25">
      <c r="A341" s="22" t="s">
        <v>133</v>
      </c>
      <c r="B341" s="22"/>
      <c r="C341" s="20"/>
      <c r="D341" s="22"/>
      <c r="E341" s="21">
        <v>60000</v>
      </c>
      <c r="F341" s="21">
        <v>60000</v>
      </c>
      <c r="G341" s="14">
        <v>36850</v>
      </c>
      <c r="H341" s="3">
        <f t="shared" si="9"/>
        <v>0.61416666666666664</v>
      </c>
    </row>
    <row r="342" spans="1:8" x14ac:dyDescent="0.25">
      <c r="A342" s="22">
        <v>3</v>
      </c>
      <c r="B342" s="22" t="s">
        <v>12</v>
      </c>
      <c r="C342" s="20" t="s">
        <v>110</v>
      </c>
      <c r="D342" s="22"/>
      <c r="E342" s="21">
        <v>60000</v>
      </c>
      <c r="F342" s="21">
        <v>60000</v>
      </c>
      <c r="G342" s="14">
        <v>36850</v>
      </c>
      <c r="H342" s="3">
        <f t="shared" si="9"/>
        <v>0.61416666666666664</v>
      </c>
    </row>
    <row r="343" spans="1:8" x14ac:dyDescent="0.25">
      <c r="A343" s="22">
        <v>32</v>
      </c>
      <c r="B343" s="22" t="s">
        <v>41</v>
      </c>
      <c r="C343" s="20" t="s">
        <v>110</v>
      </c>
      <c r="D343" s="22"/>
      <c r="E343" s="21">
        <v>60000</v>
      </c>
      <c r="F343" s="21">
        <v>60000</v>
      </c>
      <c r="G343" s="14">
        <v>36850</v>
      </c>
      <c r="H343" s="3">
        <f t="shared" si="9"/>
        <v>0.61416666666666664</v>
      </c>
    </row>
    <row r="344" spans="1:8" x14ac:dyDescent="0.25">
      <c r="A344" s="22">
        <v>323</v>
      </c>
      <c r="B344" s="22" t="s">
        <v>44</v>
      </c>
      <c r="C344" s="20" t="s">
        <v>110</v>
      </c>
      <c r="D344" s="22"/>
      <c r="E344" s="21">
        <v>60000</v>
      </c>
      <c r="F344" s="21">
        <v>60000</v>
      </c>
      <c r="G344" s="14">
        <v>36850</v>
      </c>
      <c r="H344" s="3">
        <f t="shared" si="9"/>
        <v>0.61416666666666664</v>
      </c>
    </row>
    <row r="345" spans="1:8" x14ac:dyDescent="0.25">
      <c r="A345" s="53" t="s">
        <v>145</v>
      </c>
      <c r="B345" s="53"/>
      <c r="C345" s="54"/>
      <c r="D345" s="53"/>
      <c r="E345" s="55">
        <v>80000</v>
      </c>
      <c r="F345" s="55">
        <v>85000</v>
      </c>
      <c r="G345" s="56">
        <v>84000.01</v>
      </c>
      <c r="H345" s="60">
        <f t="shared" si="9"/>
        <v>0.98823541176470586</v>
      </c>
    </row>
    <row r="346" spans="1:8" x14ac:dyDescent="0.25">
      <c r="A346" s="22" t="s">
        <v>133</v>
      </c>
      <c r="B346" s="22"/>
      <c r="C346" s="20"/>
      <c r="D346" s="22"/>
      <c r="E346" s="21">
        <v>80000</v>
      </c>
      <c r="F346" s="21">
        <v>85000</v>
      </c>
      <c r="G346" s="14">
        <v>84000.01</v>
      </c>
      <c r="H346" s="3">
        <f t="shared" si="9"/>
        <v>0.98823541176470586</v>
      </c>
    </row>
    <row r="347" spans="1:8" x14ac:dyDescent="0.25">
      <c r="A347" s="22">
        <v>3</v>
      </c>
      <c r="B347" s="22" t="s">
        <v>12</v>
      </c>
      <c r="C347" s="20" t="s">
        <v>110</v>
      </c>
      <c r="D347" s="22"/>
      <c r="E347" s="21">
        <v>80000</v>
      </c>
      <c r="F347" s="21">
        <v>85000</v>
      </c>
      <c r="G347" s="14">
        <v>84000.01</v>
      </c>
      <c r="H347" s="3">
        <f t="shared" si="9"/>
        <v>0.98823541176470586</v>
      </c>
    </row>
    <row r="348" spans="1:8" x14ac:dyDescent="0.25">
      <c r="A348" s="22">
        <v>32</v>
      </c>
      <c r="B348" s="22" t="s">
        <v>41</v>
      </c>
      <c r="C348" s="20" t="s">
        <v>110</v>
      </c>
      <c r="D348" s="22"/>
      <c r="E348" s="21">
        <v>80000</v>
      </c>
      <c r="F348" s="21">
        <v>85000</v>
      </c>
      <c r="G348" s="14">
        <v>84000.01</v>
      </c>
      <c r="H348" s="3">
        <f t="shared" si="9"/>
        <v>0.98823541176470586</v>
      </c>
    </row>
    <row r="349" spans="1:8" x14ac:dyDescent="0.25">
      <c r="A349" s="22">
        <v>323</v>
      </c>
      <c r="B349" s="22" t="s">
        <v>44</v>
      </c>
      <c r="C349" s="20" t="s">
        <v>110</v>
      </c>
      <c r="D349" s="22"/>
      <c r="E349" s="21">
        <v>80000</v>
      </c>
      <c r="F349" s="21">
        <v>85000</v>
      </c>
      <c r="G349" s="14">
        <v>84000.01</v>
      </c>
      <c r="H349" s="3">
        <f t="shared" si="9"/>
        <v>0.98823541176470586</v>
      </c>
    </row>
    <row r="350" spans="1:8" x14ac:dyDescent="0.25">
      <c r="A350" s="53" t="s">
        <v>146</v>
      </c>
      <c r="B350" s="53"/>
      <c r="C350" s="54"/>
      <c r="D350" s="53"/>
      <c r="E350" s="55">
        <v>5000</v>
      </c>
      <c r="F350" s="55">
        <v>0</v>
      </c>
      <c r="G350" s="55">
        <v>0</v>
      </c>
      <c r="H350" s="60">
        <v>0</v>
      </c>
    </row>
    <row r="351" spans="1:8" x14ac:dyDescent="0.25">
      <c r="A351" s="22" t="s">
        <v>133</v>
      </c>
      <c r="B351" s="22"/>
      <c r="C351" s="20"/>
      <c r="D351" s="22"/>
      <c r="E351" s="21">
        <v>5000</v>
      </c>
      <c r="F351" s="21">
        <v>0</v>
      </c>
      <c r="G351" s="21">
        <v>0</v>
      </c>
      <c r="H351" s="3">
        <v>0</v>
      </c>
    </row>
    <row r="352" spans="1:8" x14ac:dyDescent="0.25">
      <c r="A352" s="22">
        <v>3</v>
      </c>
      <c r="B352" s="22" t="s">
        <v>12</v>
      </c>
      <c r="C352" s="20" t="s">
        <v>110</v>
      </c>
      <c r="D352" s="22"/>
      <c r="E352" s="21">
        <v>5000</v>
      </c>
      <c r="F352" s="21">
        <v>0</v>
      </c>
      <c r="G352" s="21">
        <v>0</v>
      </c>
      <c r="H352" s="3">
        <v>0</v>
      </c>
    </row>
    <row r="353" spans="1:8" x14ac:dyDescent="0.25">
      <c r="A353" s="22">
        <v>32</v>
      </c>
      <c r="B353" s="22" t="s">
        <v>41</v>
      </c>
      <c r="C353" s="20" t="s">
        <v>110</v>
      </c>
      <c r="D353" s="22"/>
      <c r="E353" s="21">
        <v>5000</v>
      </c>
      <c r="F353" s="21">
        <v>0</v>
      </c>
      <c r="G353" s="21">
        <v>0</v>
      </c>
      <c r="H353" s="3">
        <v>0</v>
      </c>
    </row>
    <row r="354" spans="1:8" x14ac:dyDescent="0.25">
      <c r="A354" s="22">
        <v>323</v>
      </c>
      <c r="B354" s="22" t="s">
        <v>44</v>
      </c>
      <c r="C354" s="20" t="s">
        <v>110</v>
      </c>
      <c r="D354" s="22"/>
      <c r="E354" s="21">
        <v>5000</v>
      </c>
      <c r="F354" s="21">
        <v>0</v>
      </c>
      <c r="G354" s="21">
        <v>0</v>
      </c>
      <c r="H354" s="3">
        <v>0</v>
      </c>
    </row>
    <row r="355" spans="1:8" x14ac:dyDescent="0.25">
      <c r="A355" s="53" t="s">
        <v>147</v>
      </c>
      <c r="B355" s="53"/>
      <c r="C355" s="54"/>
      <c r="D355" s="53"/>
      <c r="E355" s="55">
        <f>SUM(E357)</f>
        <v>60000</v>
      </c>
      <c r="F355" s="55">
        <v>40000</v>
      </c>
      <c r="G355" s="56">
        <v>13519.05</v>
      </c>
      <c r="H355" s="60">
        <f t="shared" si="9"/>
        <v>0.33797624999999998</v>
      </c>
    </row>
    <row r="356" spans="1:8" x14ac:dyDescent="0.25">
      <c r="A356" s="23" t="s">
        <v>133</v>
      </c>
      <c r="B356" s="23"/>
      <c r="C356" s="24"/>
      <c r="D356" s="23"/>
      <c r="E356" s="25">
        <v>60000</v>
      </c>
      <c r="F356" s="25">
        <v>40000</v>
      </c>
      <c r="G356" s="14">
        <v>13519.05</v>
      </c>
      <c r="H356" s="3">
        <f t="shared" si="9"/>
        <v>0.33797624999999998</v>
      </c>
    </row>
    <row r="357" spans="1:8" x14ac:dyDescent="0.25">
      <c r="A357" s="22">
        <v>3</v>
      </c>
      <c r="B357" s="22" t="s">
        <v>12</v>
      </c>
      <c r="C357" s="20" t="s">
        <v>110</v>
      </c>
      <c r="D357" s="22"/>
      <c r="E357" s="25">
        <v>60000</v>
      </c>
      <c r="F357" s="25">
        <v>40000</v>
      </c>
      <c r="G357" s="14">
        <v>13519.05</v>
      </c>
      <c r="H357" s="3">
        <f t="shared" si="9"/>
        <v>0.33797624999999998</v>
      </c>
    </row>
    <row r="358" spans="1:8" x14ac:dyDescent="0.25">
      <c r="A358" s="22">
        <v>32</v>
      </c>
      <c r="B358" s="22" t="s">
        <v>41</v>
      </c>
      <c r="C358" s="20" t="s">
        <v>110</v>
      </c>
      <c r="D358" s="22"/>
      <c r="E358" s="25">
        <v>60000</v>
      </c>
      <c r="F358" s="25">
        <v>40000</v>
      </c>
      <c r="G358" s="14">
        <v>13519.05</v>
      </c>
      <c r="H358" s="3">
        <f t="shared" si="9"/>
        <v>0.33797624999999998</v>
      </c>
    </row>
    <row r="359" spans="1:8" x14ac:dyDescent="0.25">
      <c r="A359" s="22">
        <v>323</v>
      </c>
      <c r="B359" s="22" t="s">
        <v>44</v>
      </c>
      <c r="C359" s="20" t="s">
        <v>110</v>
      </c>
      <c r="D359" s="22"/>
      <c r="E359" s="25">
        <v>60000</v>
      </c>
      <c r="F359" s="25">
        <v>40000</v>
      </c>
      <c r="G359" s="14">
        <v>13519.05</v>
      </c>
      <c r="H359" s="3">
        <f t="shared" si="9"/>
        <v>0.33797624999999998</v>
      </c>
    </row>
    <row r="360" spans="1:8" x14ac:dyDescent="0.25">
      <c r="A360" s="53" t="s">
        <v>148</v>
      </c>
      <c r="B360" s="53"/>
      <c r="C360" s="54"/>
      <c r="D360" s="53"/>
      <c r="E360" s="55">
        <v>30000</v>
      </c>
      <c r="F360" s="55">
        <v>5000</v>
      </c>
      <c r="G360" s="56">
        <v>652.70000000000005</v>
      </c>
      <c r="H360" s="60">
        <f t="shared" si="9"/>
        <v>0.13054000000000002</v>
      </c>
    </row>
    <row r="361" spans="1:8" x14ac:dyDescent="0.25">
      <c r="A361" s="22" t="s">
        <v>17</v>
      </c>
      <c r="B361" s="22"/>
      <c r="C361" s="20" t="s">
        <v>110</v>
      </c>
      <c r="D361" s="22" t="s">
        <v>1</v>
      </c>
      <c r="E361" s="21">
        <v>30000</v>
      </c>
      <c r="F361" s="21">
        <v>5000</v>
      </c>
      <c r="G361" s="14">
        <v>652.70000000000005</v>
      </c>
      <c r="H361" s="3">
        <f t="shared" si="9"/>
        <v>0.13054000000000002</v>
      </c>
    </row>
    <row r="362" spans="1:8" x14ac:dyDescent="0.25">
      <c r="A362" s="22">
        <v>3</v>
      </c>
      <c r="B362" s="22" t="s">
        <v>12</v>
      </c>
      <c r="C362" s="20" t="s">
        <v>110</v>
      </c>
      <c r="D362" s="22"/>
      <c r="E362" s="21">
        <v>30000</v>
      </c>
      <c r="F362" s="21">
        <v>5000</v>
      </c>
      <c r="G362" s="14">
        <v>652.70000000000005</v>
      </c>
      <c r="H362" s="3">
        <f t="shared" si="9"/>
        <v>0.13054000000000002</v>
      </c>
    </row>
    <row r="363" spans="1:8" x14ac:dyDescent="0.25">
      <c r="A363" s="22">
        <v>32</v>
      </c>
      <c r="B363" s="22" t="s">
        <v>41</v>
      </c>
      <c r="C363" s="20" t="s">
        <v>110</v>
      </c>
      <c r="D363" s="22"/>
      <c r="E363" s="21">
        <v>30000</v>
      </c>
      <c r="F363" s="21">
        <v>5000</v>
      </c>
      <c r="G363" s="14">
        <v>652.70000000000005</v>
      </c>
      <c r="H363" s="3">
        <f t="shared" si="9"/>
        <v>0.13054000000000002</v>
      </c>
    </row>
    <row r="364" spans="1:8" x14ac:dyDescent="0.25">
      <c r="A364" s="22">
        <v>322</v>
      </c>
      <c r="B364" s="22" t="s">
        <v>38</v>
      </c>
      <c r="C364" s="20" t="s">
        <v>110</v>
      </c>
      <c r="D364" s="22"/>
      <c r="E364" s="21">
        <v>30000</v>
      </c>
      <c r="F364" s="21">
        <v>5000</v>
      </c>
      <c r="G364" s="14">
        <v>652.70000000000005</v>
      </c>
      <c r="H364" s="3">
        <f t="shared" si="9"/>
        <v>0.13054000000000002</v>
      </c>
    </row>
    <row r="365" spans="1:8" x14ac:dyDescent="0.25">
      <c r="A365" s="53" t="s">
        <v>149</v>
      </c>
      <c r="B365" s="53"/>
      <c r="C365" s="54"/>
      <c r="D365" s="53"/>
      <c r="E365" s="55">
        <f>SUM(E367)</f>
        <v>15000</v>
      </c>
      <c r="F365" s="55">
        <v>5000</v>
      </c>
      <c r="G365" s="56">
        <v>1536.25</v>
      </c>
      <c r="H365" s="60">
        <f t="shared" si="9"/>
        <v>0.30725000000000002</v>
      </c>
    </row>
    <row r="366" spans="1:8" ht="21" x14ac:dyDescent="0.35">
      <c r="A366" s="22" t="s">
        <v>17</v>
      </c>
      <c r="B366" s="22"/>
      <c r="C366" s="20"/>
      <c r="D366" s="26" t="s">
        <v>1</v>
      </c>
      <c r="E366" s="21">
        <v>15000</v>
      </c>
      <c r="F366" s="21">
        <v>5000</v>
      </c>
      <c r="G366" s="14">
        <v>1536.25</v>
      </c>
      <c r="H366" s="3">
        <f t="shared" si="9"/>
        <v>0.30725000000000002</v>
      </c>
    </row>
    <row r="367" spans="1:8" x14ac:dyDescent="0.25">
      <c r="A367" s="22">
        <v>3</v>
      </c>
      <c r="B367" s="22" t="s">
        <v>12</v>
      </c>
      <c r="C367" s="20" t="s">
        <v>110</v>
      </c>
      <c r="D367" s="22"/>
      <c r="E367" s="21">
        <f>SUM(E368)</f>
        <v>15000</v>
      </c>
      <c r="F367" s="21">
        <v>5000</v>
      </c>
      <c r="G367" s="14">
        <v>1536.25</v>
      </c>
      <c r="H367" s="3">
        <f t="shared" si="9"/>
        <v>0.30725000000000002</v>
      </c>
    </row>
    <row r="368" spans="1:8" x14ac:dyDescent="0.25">
      <c r="A368" s="22">
        <v>32</v>
      </c>
      <c r="B368" s="22" t="s">
        <v>41</v>
      </c>
      <c r="C368" s="20" t="s">
        <v>110</v>
      </c>
      <c r="D368" s="22"/>
      <c r="E368" s="21">
        <f>SUM(E369)</f>
        <v>15000</v>
      </c>
      <c r="F368" s="21">
        <v>5000</v>
      </c>
      <c r="G368" s="14">
        <v>1536.25</v>
      </c>
      <c r="H368" s="3">
        <f t="shared" si="9"/>
        <v>0.30725000000000002</v>
      </c>
    </row>
    <row r="369" spans="1:8" x14ac:dyDescent="0.25">
      <c r="A369" s="22">
        <v>322</v>
      </c>
      <c r="B369" s="22" t="s">
        <v>150</v>
      </c>
      <c r="C369" s="20" t="s">
        <v>110</v>
      </c>
      <c r="D369" s="22"/>
      <c r="E369" s="21">
        <v>15000</v>
      </c>
      <c r="F369" s="21">
        <v>5000</v>
      </c>
      <c r="G369" s="14">
        <v>1536.25</v>
      </c>
      <c r="H369" s="3">
        <f t="shared" si="9"/>
        <v>0.30725000000000002</v>
      </c>
    </row>
    <row r="370" spans="1:8" x14ac:dyDescent="0.25">
      <c r="A370" s="53" t="s">
        <v>151</v>
      </c>
      <c r="B370" s="53"/>
      <c r="C370" s="54"/>
      <c r="D370" s="53"/>
      <c r="E370" s="55">
        <f>SUM(E372)</f>
        <v>20000</v>
      </c>
      <c r="F370" s="55">
        <v>0</v>
      </c>
      <c r="G370" s="55">
        <v>0</v>
      </c>
      <c r="H370" s="60">
        <v>0</v>
      </c>
    </row>
    <row r="371" spans="1:8" ht="21" x14ac:dyDescent="0.35">
      <c r="A371" s="22" t="s">
        <v>105</v>
      </c>
      <c r="B371" s="22"/>
      <c r="C371" s="20"/>
      <c r="D371" s="26" t="s">
        <v>1</v>
      </c>
      <c r="E371" s="21">
        <v>20000</v>
      </c>
      <c r="F371" s="21">
        <v>0</v>
      </c>
      <c r="G371" s="21">
        <v>0</v>
      </c>
      <c r="H371" s="3">
        <v>0</v>
      </c>
    </row>
    <row r="372" spans="1:8" x14ac:dyDescent="0.25">
      <c r="A372" s="22">
        <v>3</v>
      </c>
      <c r="B372" s="22" t="s">
        <v>12</v>
      </c>
      <c r="C372" s="20" t="s">
        <v>102</v>
      </c>
      <c r="D372" s="22"/>
      <c r="E372" s="21">
        <f>SUM(E373)</f>
        <v>20000</v>
      </c>
      <c r="F372" s="21">
        <v>0</v>
      </c>
      <c r="G372" s="21">
        <v>0</v>
      </c>
      <c r="H372" s="3">
        <v>0</v>
      </c>
    </row>
    <row r="373" spans="1:8" x14ac:dyDescent="0.25">
      <c r="A373" s="22">
        <v>32</v>
      </c>
      <c r="B373" s="22" t="s">
        <v>41</v>
      </c>
      <c r="C373" s="20" t="s">
        <v>102</v>
      </c>
      <c r="D373" s="22"/>
      <c r="E373" s="21">
        <f>SUM(E374)</f>
        <v>20000</v>
      </c>
      <c r="F373" s="21">
        <v>0</v>
      </c>
      <c r="G373" s="21">
        <v>0</v>
      </c>
      <c r="H373" s="3">
        <v>0</v>
      </c>
    </row>
    <row r="374" spans="1:8" x14ac:dyDescent="0.25">
      <c r="A374" s="22">
        <v>323</v>
      </c>
      <c r="B374" s="22" t="s">
        <v>44</v>
      </c>
      <c r="C374" s="20" t="s">
        <v>102</v>
      </c>
      <c r="D374" s="22"/>
      <c r="E374" s="21">
        <v>20000</v>
      </c>
      <c r="F374" s="21">
        <v>0</v>
      </c>
      <c r="G374" s="21">
        <v>0</v>
      </c>
      <c r="H374" s="3">
        <v>0</v>
      </c>
    </row>
    <row r="375" spans="1:8" x14ac:dyDescent="0.25">
      <c r="A375" s="53" t="s">
        <v>152</v>
      </c>
      <c r="B375" s="53"/>
      <c r="C375" s="54"/>
      <c r="D375" s="53"/>
      <c r="E375" s="55">
        <f>SUM(E377)</f>
        <v>110000</v>
      </c>
      <c r="F375" s="55">
        <v>135000</v>
      </c>
      <c r="G375" s="56">
        <v>130799.67999999999</v>
      </c>
      <c r="H375" s="60">
        <f t="shared" ref="H375:H438" si="10">G375/F375</f>
        <v>0.96888651851851848</v>
      </c>
    </row>
    <row r="376" spans="1:8" x14ac:dyDescent="0.25">
      <c r="A376" s="22" t="s">
        <v>153</v>
      </c>
      <c r="B376" s="22"/>
      <c r="C376" s="20"/>
      <c r="D376" s="22"/>
      <c r="E376" s="21">
        <v>110000</v>
      </c>
      <c r="F376" s="21">
        <v>135000</v>
      </c>
      <c r="G376" s="14">
        <v>130799.67999999999</v>
      </c>
      <c r="H376" s="3">
        <f t="shared" si="10"/>
        <v>0.96888651851851848</v>
      </c>
    </row>
    <row r="377" spans="1:8" x14ac:dyDescent="0.25">
      <c r="A377" s="22">
        <v>3</v>
      </c>
      <c r="B377" s="22" t="s">
        <v>12</v>
      </c>
      <c r="C377" s="20" t="s">
        <v>134</v>
      </c>
      <c r="D377" s="22"/>
      <c r="E377" s="21">
        <f>SUM(E378)</f>
        <v>110000</v>
      </c>
      <c r="F377" s="21">
        <v>135000</v>
      </c>
      <c r="G377" s="14">
        <v>130799.67999999999</v>
      </c>
      <c r="H377" s="3">
        <f t="shared" si="10"/>
        <v>0.96888651851851848</v>
      </c>
    </row>
    <row r="378" spans="1:8" x14ac:dyDescent="0.25">
      <c r="A378" s="22">
        <v>32</v>
      </c>
      <c r="B378" s="22" t="s">
        <v>41</v>
      </c>
      <c r="C378" s="20" t="s">
        <v>134</v>
      </c>
      <c r="D378" s="22"/>
      <c r="E378" s="21">
        <f>SUM(E379)</f>
        <v>110000</v>
      </c>
      <c r="F378" s="21">
        <v>135000</v>
      </c>
      <c r="G378" s="14">
        <v>130799.67999999999</v>
      </c>
      <c r="H378" s="3">
        <f t="shared" si="10"/>
        <v>0.96888651851851848</v>
      </c>
    </row>
    <row r="379" spans="1:8" x14ac:dyDescent="0.25">
      <c r="A379" s="22">
        <v>323</v>
      </c>
      <c r="B379" s="22" t="s">
        <v>44</v>
      </c>
      <c r="C379" s="20" t="s">
        <v>134</v>
      </c>
      <c r="D379" s="22"/>
      <c r="E379" s="21">
        <v>110000</v>
      </c>
      <c r="F379" s="21">
        <v>135000</v>
      </c>
      <c r="G379" s="14">
        <v>130799.67999999999</v>
      </c>
      <c r="H379" s="3">
        <f t="shared" si="10"/>
        <v>0.96888651851851848</v>
      </c>
    </row>
    <row r="380" spans="1:8" x14ac:dyDescent="0.25">
      <c r="A380" s="53" t="s">
        <v>154</v>
      </c>
      <c r="B380" s="53"/>
      <c r="C380" s="54"/>
      <c r="D380" s="53"/>
      <c r="E380" s="55">
        <f>SUM(E382,)</f>
        <v>10000</v>
      </c>
      <c r="F380" s="55">
        <v>10000</v>
      </c>
      <c r="G380" s="56">
        <v>8179.41</v>
      </c>
      <c r="H380" s="60">
        <f t="shared" si="10"/>
        <v>0.81794100000000003</v>
      </c>
    </row>
    <row r="381" spans="1:8" x14ac:dyDescent="0.25">
      <c r="A381" s="22" t="s">
        <v>17</v>
      </c>
      <c r="B381" s="22"/>
      <c r="C381" s="20"/>
      <c r="D381" s="22"/>
      <c r="E381" s="21">
        <v>10000</v>
      </c>
      <c r="F381" s="21">
        <v>10000</v>
      </c>
      <c r="G381" s="14">
        <v>8179.41</v>
      </c>
      <c r="H381" s="3">
        <f t="shared" si="10"/>
        <v>0.81794100000000003</v>
      </c>
    </row>
    <row r="382" spans="1:8" x14ac:dyDescent="0.25">
      <c r="A382" s="22">
        <v>3</v>
      </c>
      <c r="B382" s="22" t="s">
        <v>12</v>
      </c>
      <c r="C382" s="20" t="s">
        <v>134</v>
      </c>
      <c r="D382" s="22"/>
      <c r="E382" s="21">
        <f>SUM(E383)</f>
        <v>10000</v>
      </c>
      <c r="F382" s="21">
        <v>10000</v>
      </c>
      <c r="G382" s="14">
        <v>8179.41</v>
      </c>
      <c r="H382" s="3">
        <f t="shared" si="10"/>
        <v>0.81794100000000003</v>
      </c>
    </row>
    <row r="383" spans="1:8" x14ac:dyDescent="0.25">
      <c r="A383" s="22">
        <v>32</v>
      </c>
      <c r="B383" s="22" t="s">
        <v>41</v>
      </c>
      <c r="C383" s="20" t="s">
        <v>134</v>
      </c>
      <c r="D383" s="22"/>
      <c r="E383" s="21">
        <f>SUM(E384)</f>
        <v>10000</v>
      </c>
      <c r="F383" s="21">
        <v>10000</v>
      </c>
      <c r="G383" s="14">
        <v>8179.41</v>
      </c>
      <c r="H383" s="3">
        <f t="shared" si="10"/>
        <v>0.81794100000000003</v>
      </c>
    </row>
    <row r="384" spans="1:8" x14ac:dyDescent="0.25">
      <c r="A384" s="22">
        <v>322</v>
      </c>
      <c r="B384" s="22" t="s">
        <v>38</v>
      </c>
      <c r="C384" s="20" t="s">
        <v>134</v>
      </c>
      <c r="D384" s="22"/>
      <c r="E384" s="21">
        <v>10000</v>
      </c>
      <c r="F384" s="21">
        <v>10000</v>
      </c>
      <c r="G384" s="14">
        <v>8179.41</v>
      </c>
      <c r="H384" s="3">
        <f t="shared" si="10"/>
        <v>0.81794100000000003</v>
      </c>
    </row>
    <row r="385" spans="1:8" x14ac:dyDescent="0.25">
      <c r="A385" s="53" t="s">
        <v>155</v>
      </c>
      <c r="B385" s="53"/>
      <c r="C385" s="54"/>
      <c r="D385" s="53"/>
      <c r="E385" s="55">
        <v>30000</v>
      </c>
      <c r="F385" s="55">
        <v>0</v>
      </c>
      <c r="G385" s="55">
        <v>0</v>
      </c>
      <c r="H385" s="60">
        <v>0</v>
      </c>
    </row>
    <row r="386" spans="1:8" x14ac:dyDescent="0.25">
      <c r="A386" s="22" t="s">
        <v>156</v>
      </c>
      <c r="B386" s="22"/>
      <c r="C386" s="20"/>
      <c r="D386" s="22"/>
      <c r="E386" s="21">
        <v>30000</v>
      </c>
      <c r="F386" s="21">
        <v>0</v>
      </c>
      <c r="G386" s="21">
        <v>0</v>
      </c>
      <c r="H386" s="3">
        <v>0</v>
      </c>
    </row>
    <row r="387" spans="1:8" x14ac:dyDescent="0.25">
      <c r="A387" s="22">
        <v>3</v>
      </c>
      <c r="B387" s="22" t="s">
        <v>12</v>
      </c>
      <c r="C387" s="20" t="s">
        <v>13</v>
      </c>
      <c r="D387" s="22"/>
      <c r="E387" s="21">
        <v>30000</v>
      </c>
      <c r="F387" s="21">
        <v>0</v>
      </c>
      <c r="G387" s="21">
        <v>0</v>
      </c>
      <c r="H387" s="3">
        <v>0</v>
      </c>
    </row>
    <row r="388" spans="1:8" x14ac:dyDescent="0.25">
      <c r="A388" s="22">
        <v>32</v>
      </c>
      <c r="B388" s="22" t="s">
        <v>41</v>
      </c>
      <c r="C388" s="20" t="s">
        <v>13</v>
      </c>
      <c r="D388" s="22"/>
      <c r="E388" s="21">
        <v>30000</v>
      </c>
      <c r="F388" s="21">
        <v>0</v>
      </c>
      <c r="G388" s="21">
        <v>0</v>
      </c>
      <c r="H388" s="3">
        <v>0</v>
      </c>
    </row>
    <row r="389" spans="1:8" x14ac:dyDescent="0.25">
      <c r="A389" s="22">
        <v>323</v>
      </c>
      <c r="B389" s="22" t="s">
        <v>44</v>
      </c>
      <c r="C389" s="20" t="s">
        <v>13</v>
      </c>
      <c r="D389" s="22"/>
      <c r="E389" s="21">
        <v>30000</v>
      </c>
      <c r="F389" s="21">
        <v>0</v>
      </c>
      <c r="G389" s="21">
        <v>0</v>
      </c>
      <c r="H389" s="3">
        <v>0</v>
      </c>
    </row>
    <row r="390" spans="1:8" x14ac:dyDescent="0.25">
      <c r="A390" s="53" t="s">
        <v>157</v>
      </c>
      <c r="B390" s="53"/>
      <c r="C390" s="54"/>
      <c r="D390" s="53"/>
      <c r="E390" s="55">
        <f>SUM(E392)</f>
        <v>6000</v>
      </c>
      <c r="F390" s="55">
        <v>6000</v>
      </c>
      <c r="G390" s="56">
        <v>0</v>
      </c>
      <c r="H390" s="60">
        <f t="shared" si="10"/>
        <v>0</v>
      </c>
    </row>
    <row r="391" spans="1:8" ht="21" x14ac:dyDescent="0.35">
      <c r="A391" s="22" t="s">
        <v>133</v>
      </c>
      <c r="B391" s="22"/>
      <c r="C391" s="20"/>
      <c r="D391" s="26" t="s">
        <v>1</v>
      </c>
      <c r="E391" s="21">
        <v>6000</v>
      </c>
      <c r="F391" s="21">
        <v>6000</v>
      </c>
      <c r="G391" s="14">
        <f t="shared" ref="G391:G395" si="11">E391-F391</f>
        <v>0</v>
      </c>
      <c r="H391" s="3">
        <f t="shared" si="10"/>
        <v>0</v>
      </c>
    </row>
    <row r="392" spans="1:8" x14ac:dyDescent="0.25">
      <c r="A392" s="22">
        <v>3</v>
      </c>
      <c r="B392" s="22" t="s">
        <v>12</v>
      </c>
      <c r="C392" s="20" t="s">
        <v>134</v>
      </c>
      <c r="D392" s="22" t="s">
        <v>1</v>
      </c>
      <c r="E392" s="21">
        <f>SUM(E393)</f>
        <v>6000</v>
      </c>
      <c r="F392" s="21">
        <v>6000</v>
      </c>
      <c r="G392" s="14">
        <f t="shared" si="11"/>
        <v>0</v>
      </c>
      <c r="H392" s="3">
        <f t="shared" si="10"/>
        <v>0</v>
      </c>
    </row>
    <row r="393" spans="1:8" x14ac:dyDescent="0.25">
      <c r="A393" s="22">
        <v>32</v>
      </c>
      <c r="B393" s="22" t="s">
        <v>41</v>
      </c>
      <c r="C393" s="20" t="s">
        <v>134</v>
      </c>
      <c r="D393" s="22"/>
      <c r="E393" s="21">
        <f>SUM(E394:E395)</f>
        <v>6000</v>
      </c>
      <c r="F393" s="21">
        <f>SUM(F394:F395)</f>
        <v>6000</v>
      </c>
      <c r="G393" s="14">
        <f t="shared" si="11"/>
        <v>0</v>
      </c>
      <c r="H393" s="3">
        <f t="shared" si="10"/>
        <v>0</v>
      </c>
    </row>
    <row r="394" spans="1:8" x14ac:dyDescent="0.25">
      <c r="A394" s="22">
        <v>322</v>
      </c>
      <c r="B394" s="22" t="s">
        <v>38</v>
      </c>
      <c r="C394" s="20" t="s">
        <v>134</v>
      </c>
      <c r="D394" s="22"/>
      <c r="E394" s="21">
        <v>3000</v>
      </c>
      <c r="F394" s="21">
        <v>3000</v>
      </c>
      <c r="G394" s="14">
        <f t="shared" si="11"/>
        <v>0</v>
      </c>
      <c r="H394" s="3">
        <f t="shared" si="10"/>
        <v>0</v>
      </c>
    </row>
    <row r="395" spans="1:8" x14ac:dyDescent="0.25">
      <c r="A395" s="22">
        <v>323</v>
      </c>
      <c r="B395" s="22" t="s">
        <v>44</v>
      </c>
      <c r="C395" s="20" t="s">
        <v>134</v>
      </c>
      <c r="D395" s="22"/>
      <c r="E395" s="21">
        <v>3000</v>
      </c>
      <c r="F395" s="21">
        <v>3000</v>
      </c>
      <c r="G395" s="14">
        <f t="shared" si="11"/>
        <v>0</v>
      </c>
      <c r="H395" s="3">
        <f t="shared" si="10"/>
        <v>0</v>
      </c>
    </row>
    <row r="396" spans="1:8" x14ac:dyDescent="0.25">
      <c r="A396" s="53" t="s">
        <v>158</v>
      </c>
      <c r="B396" s="53"/>
      <c r="C396" s="54"/>
      <c r="D396" s="53"/>
      <c r="E396" s="55">
        <v>70000</v>
      </c>
      <c r="F396" s="55">
        <v>80000</v>
      </c>
      <c r="G396" s="56">
        <v>56540.05</v>
      </c>
      <c r="H396" s="60">
        <f t="shared" si="10"/>
        <v>0.70675062500000008</v>
      </c>
    </row>
    <row r="397" spans="1:8" x14ac:dyDescent="0.25">
      <c r="A397" s="22" t="s">
        <v>133</v>
      </c>
      <c r="B397" s="22"/>
      <c r="C397" s="20"/>
      <c r="D397" s="22"/>
      <c r="E397" s="21">
        <v>70000</v>
      </c>
      <c r="F397" s="21">
        <v>80000</v>
      </c>
      <c r="G397" s="14">
        <v>56540.05</v>
      </c>
      <c r="H397" s="3">
        <f t="shared" si="10"/>
        <v>0.70675062500000008</v>
      </c>
    </row>
    <row r="398" spans="1:8" x14ac:dyDescent="0.25">
      <c r="A398" s="22">
        <v>3</v>
      </c>
      <c r="B398" s="22" t="s">
        <v>12</v>
      </c>
      <c r="C398" s="20" t="s">
        <v>159</v>
      </c>
      <c r="D398" s="22"/>
      <c r="E398" s="21">
        <v>70000</v>
      </c>
      <c r="F398" s="21">
        <v>80000</v>
      </c>
      <c r="G398" s="14">
        <v>56540.05</v>
      </c>
      <c r="H398" s="3">
        <f t="shared" si="10"/>
        <v>0.70675062500000008</v>
      </c>
    </row>
    <row r="399" spans="1:8" x14ac:dyDescent="0.25">
      <c r="A399" s="22">
        <v>32</v>
      </c>
      <c r="B399" s="22" t="s">
        <v>41</v>
      </c>
      <c r="C399" s="20" t="s">
        <v>159</v>
      </c>
      <c r="D399" s="22"/>
      <c r="E399" s="21">
        <v>70000</v>
      </c>
      <c r="F399" s="21">
        <v>80000</v>
      </c>
      <c r="G399" s="14">
        <v>56540.05</v>
      </c>
      <c r="H399" s="3">
        <f t="shared" si="10"/>
        <v>0.70675062500000008</v>
      </c>
    </row>
    <row r="400" spans="1:8" x14ac:dyDescent="0.25">
      <c r="A400" s="22">
        <v>323</v>
      </c>
      <c r="B400" s="22" t="s">
        <v>44</v>
      </c>
      <c r="C400" s="20" t="s">
        <v>159</v>
      </c>
      <c r="D400" s="22"/>
      <c r="E400" s="21">
        <v>70000</v>
      </c>
      <c r="F400" s="21">
        <v>80000</v>
      </c>
      <c r="G400" s="14">
        <v>56540.05</v>
      </c>
      <c r="H400" s="3">
        <f t="shared" si="10"/>
        <v>0.70675062500000008</v>
      </c>
    </row>
    <row r="401" spans="1:8" x14ac:dyDescent="0.25">
      <c r="A401" s="53" t="s">
        <v>160</v>
      </c>
      <c r="B401" s="53"/>
      <c r="C401" s="54"/>
      <c r="D401" s="53"/>
      <c r="E401" s="55">
        <v>134000</v>
      </c>
      <c r="F401" s="55">
        <v>250000</v>
      </c>
      <c r="G401" s="56">
        <v>163327.54</v>
      </c>
      <c r="H401" s="60">
        <f t="shared" si="10"/>
        <v>0.65331016000000008</v>
      </c>
    </row>
    <row r="402" spans="1:8" x14ac:dyDescent="0.25">
      <c r="A402" s="22" t="s">
        <v>105</v>
      </c>
      <c r="B402" s="22"/>
      <c r="C402" s="20"/>
      <c r="D402" s="22"/>
      <c r="E402" s="21">
        <v>134000</v>
      </c>
      <c r="F402" s="21">
        <v>250000</v>
      </c>
      <c r="G402" s="14">
        <v>163327.54</v>
      </c>
      <c r="H402" s="3">
        <f t="shared" si="10"/>
        <v>0.65331016000000008</v>
      </c>
    </row>
    <row r="403" spans="1:8" x14ac:dyDescent="0.25">
      <c r="A403" s="22">
        <v>3</v>
      </c>
      <c r="B403" s="22" t="s">
        <v>12</v>
      </c>
      <c r="C403" s="20" t="s">
        <v>106</v>
      </c>
      <c r="D403" s="22"/>
      <c r="E403" s="21">
        <v>134000</v>
      </c>
      <c r="F403" s="21">
        <v>250000</v>
      </c>
      <c r="G403" s="14">
        <v>163327.54</v>
      </c>
      <c r="H403" s="3">
        <f t="shared" si="10"/>
        <v>0.65331016000000008</v>
      </c>
    </row>
    <row r="404" spans="1:8" x14ac:dyDescent="0.25">
      <c r="A404" s="22">
        <v>32</v>
      </c>
      <c r="B404" s="22" t="s">
        <v>41</v>
      </c>
      <c r="C404" s="20" t="s">
        <v>106</v>
      </c>
      <c r="D404" s="22"/>
      <c r="E404" s="21">
        <v>134000</v>
      </c>
      <c r="F404" s="21">
        <v>250000</v>
      </c>
      <c r="G404" s="14">
        <f>G405+G406</f>
        <v>163327.54</v>
      </c>
      <c r="H404" s="3">
        <f t="shared" si="10"/>
        <v>0.65331016000000008</v>
      </c>
    </row>
    <row r="405" spans="1:8" x14ac:dyDescent="0.25">
      <c r="A405" s="22">
        <v>322</v>
      </c>
      <c r="B405" s="22" t="s">
        <v>38</v>
      </c>
      <c r="C405" s="20" t="s">
        <v>106</v>
      </c>
      <c r="D405" s="22"/>
      <c r="E405" s="21">
        <v>104000</v>
      </c>
      <c r="F405" s="21">
        <v>220000</v>
      </c>
      <c r="G405" s="14">
        <f>135978.73</f>
        <v>135978.73000000001</v>
      </c>
      <c r="H405" s="3">
        <f t="shared" si="10"/>
        <v>0.61808513636363638</v>
      </c>
    </row>
    <row r="406" spans="1:8" x14ac:dyDescent="0.25">
      <c r="A406" s="22">
        <v>323</v>
      </c>
      <c r="B406" s="22" t="s">
        <v>44</v>
      </c>
      <c r="C406" s="20" t="s">
        <v>106</v>
      </c>
      <c r="D406" s="22"/>
      <c r="E406" s="21">
        <v>30000</v>
      </c>
      <c r="F406" s="21">
        <v>30000</v>
      </c>
      <c r="G406" s="14">
        <v>27348.81</v>
      </c>
      <c r="H406" s="3">
        <f t="shared" si="10"/>
        <v>0.91162700000000008</v>
      </c>
    </row>
    <row r="407" spans="1:8" x14ac:dyDescent="0.25">
      <c r="A407" s="53" t="s">
        <v>161</v>
      </c>
      <c r="B407" s="53"/>
      <c r="C407" s="54"/>
      <c r="D407" s="53"/>
      <c r="E407" s="55">
        <v>20000</v>
      </c>
      <c r="F407" s="55">
        <v>30000</v>
      </c>
      <c r="G407" s="56">
        <v>23718.13</v>
      </c>
      <c r="H407" s="60">
        <f t="shared" si="10"/>
        <v>0.79060433333333335</v>
      </c>
    </row>
    <row r="408" spans="1:8" x14ac:dyDescent="0.25">
      <c r="A408" s="22" t="s">
        <v>17</v>
      </c>
      <c r="B408" s="22"/>
      <c r="C408" s="20"/>
      <c r="D408" s="22" t="s">
        <v>1</v>
      </c>
      <c r="E408" s="21">
        <v>20000</v>
      </c>
      <c r="F408" s="21">
        <v>30000</v>
      </c>
      <c r="G408" s="14">
        <v>23718.13</v>
      </c>
      <c r="H408" s="3">
        <f t="shared" si="10"/>
        <v>0.79060433333333335</v>
      </c>
    </row>
    <row r="409" spans="1:8" x14ac:dyDescent="0.25">
      <c r="A409" s="22">
        <v>3</v>
      </c>
      <c r="B409" s="22" t="s">
        <v>12</v>
      </c>
      <c r="C409" s="20" t="s">
        <v>13</v>
      </c>
      <c r="D409" s="22"/>
      <c r="E409" s="21">
        <v>20000</v>
      </c>
      <c r="F409" s="21">
        <v>30000</v>
      </c>
      <c r="G409" s="14">
        <v>23718.13</v>
      </c>
      <c r="H409" s="3">
        <f t="shared" si="10"/>
        <v>0.79060433333333335</v>
      </c>
    </row>
    <row r="410" spans="1:8" x14ac:dyDescent="0.25">
      <c r="A410" s="22">
        <v>32</v>
      </c>
      <c r="B410" s="22" t="s">
        <v>41</v>
      </c>
      <c r="C410" s="20" t="s">
        <v>13</v>
      </c>
      <c r="D410" s="22"/>
      <c r="E410" s="21">
        <v>20000</v>
      </c>
      <c r="F410" s="21">
        <v>30000</v>
      </c>
      <c r="G410" s="14">
        <v>23718.13</v>
      </c>
      <c r="H410" s="3">
        <f t="shared" si="10"/>
        <v>0.79060433333333335</v>
      </c>
    </row>
    <row r="411" spans="1:8" x14ac:dyDescent="0.25">
      <c r="A411" s="22">
        <v>323</v>
      </c>
      <c r="B411" s="22" t="s">
        <v>44</v>
      </c>
      <c r="C411" s="20" t="s">
        <v>13</v>
      </c>
      <c r="D411" s="22"/>
      <c r="E411" s="21">
        <v>20000</v>
      </c>
      <c r="F411" s="21">
        <v>30000</v>
      </c>
      <c r="G411" s="14">
        <v>23718.13</v>
      </c>
      <c r="H411" s="3">
        <f t="shared" si="10"/>
        <v>0.79060433333333335</v>
      </c>
    </row>
    <row r="412" spans="1:8" x14ac:dyDescent="0.25">
      <c r="A412" s="53" t="s">
        <v>162</v>
      </c>
      <c r="B412" s="53"/>
      <c r="C412" s="54"/>
      <c r="D412" s="53"/>
      <c r="E412" s="55">
        <v>0</v>
      </c>
      <c r="F412" s="55">
        <v>30000</v>
      </c>
      <c r="G412" s="56">
        <v>29855.46</v>
      </c>
      <c r="H412" s="60">
        <f t="shared" si="10"/>
        <v>0.99518200000000001</v>
      </c>
    </row>
    <row r="413" spans="1:8" x14ac:dyDescent="0.25">
      <c r="A413" s="22" t="s">
        <v>17</v>
      </c>
      <c r="B413" s="22"/>
      <c r="C413" s="20"/>
      <c r="D413" s="22" t="s">
        <v>1</v>
      </c>
      <c r="E413" s="21">
        <v>0</v>
      </c>
      <c r="F413" s="21">
        <v>30000</v>
      </c>
      <c r="G413" s="14">
        <v>29855.46</v>
      </c>
      <c r="H413" s="3">
        <f t="shared" si="10"/>
        <v>0.99518200000000001</v>
      </c>
    </row>
    <row r="414" spans="1:8" x14ac:dyDescent="0.25">
      <c r="A414" s="22">
        <v>3</v>
      </c>
      <c r="B414" s="22" t="s">
        <v>12</v>
      </c>
      <c r="C414" s="20" t="s">
        <v>13</v>
      </c>
      <c r="D414" s="22"/>
      <c r="E414" s="21">
        <v>0</v>
      </c>
      <c r="F414" s="21">
        <v>30000</v>
      </c>
      <c r="G414" s="14">
        <v>29855.46</v>
      </c>
      <c r="H414" s="3">
        <f t="shared" si="10"/>
        <v>0.99518200000000001</v>
      </c>
    </row>
    <row r="415" spans="1:8" x14ac:dyDescent="0.25">
      <c r="A415" s="22">
        <v>32</v>
      </c>
      <c r="B415" s="22" t="s">
        <v>41</v>
      </c>
      <c r="C415" s="20" t="s">
        <v>13</v>
      </c>
      <c r="D415" s="22"/>
      <c r="E415" s="21">
        <v>0</v>
      </c>
      <c r="F415" s="21">
        <v>30000</v>
      </c>
      <c r="G415" s="14">
        <v>29855.46</v>
      </c>
      <c r="H415" s="3">
        <f t="shared" si="10"/>
        <v>0.99518200000000001</v>
      </c>
    </row>
    <row r="416" spans="1:8" x14ac:dyDescent="0.25">
      <c r="A416" s="22">
        <v>323</v>
      </c>
      <c r="B416" s="22" t="s">
        <v>44</v>
      </c>
      <c r="C416" s="20" t="s">
        <v>13</v>
      </c>
      <c r="D416" s="22"/>
      <c r="E416" s="21">
        <v>0</v>
      </c>
      <c r="F416" s="21">
        <v>30000</v>
      </c>
      <c r="G416" s="14">
        <v>29855.46</v>
      </c>
      <c r="H416" s="3">
        <f t="shared" si="10"/>
        <v>0.99518200000000001</v>
      </c>
    </row>
    <row r="417" spans="1:8" x14ac:dyDescent="0.25">
      <c r="A417" s="49" t="s">
        <v>163</v>
      </c>
      <c r="B417" s="49"/>
      <c r="C417" s="50"/>
      <c r="D417" s="49"/>
      <c r="E417" s="51">
        <f>SUM(E418)</f>
        <v>22000</v>
      </c>
      <c r="F417" s="51">
        <f>SUM(F418)</f>
        <v>22000</v>
      </c>
      <c r="G417" s="51">
        <f>SUM(G418)</f>
        <v>8853.6</v>
      </c>
      <c r="H417" s="52">
        <f t="shared" si="10"/>
        <v>0.40243636363636365</v>
      </c>
    </row>
    <row r="418" spans="1:8" x14ac:dyDescent="0.25">
      <c r="A418" s="53" t="s">
        <v>164</v>
      </c>
      <c r="B418" s="53"/>
      <c r="C418" s="54"/>
      <c r="D418" s="53"/>
      <c r="E418" s="55">
        <f>SUM(E420)</f>
        <v>22000</v>
      </c>
      <c r="F418" s="55">
        <f>SUM(F420)</f>
        <v>22000</v>
      </c>
      <c r="G418" s="56">
        <v>8853.6</v>
      </c>
      <c r="H418" s="60">
        <f t="shared" si="10"/>
        <v>0.40243636363636365</v>
      </c>
    </row>
    <row r="419" spans="1:8" x14ac:dyDescent="0.25">
      <c r="A419" s="22" t="s">
        <v>17</v>
      </c>
      <c r="B419" s="22"/>
      <c r="C419" s="20"/>
      <c r="D419" s="22"/>
      <c r="E419" s="21">
        <v>22000</v>
      </c>
      <c r="F419" s="21">
        <v>22000</v>
      </c>
      <c r="G419" s="14">
        <v>8853.6</v>
      </c>
      <c r="H419" s="3">
        <f t="shared" si="10"/>
        <v>0.40243636363636365</v>
      </c>
    </row>
    <row r="420" spans="1:8" x14ac:dyDescent="0.25">
      <c r="A420" s="22">
        <v>3</v>
      </c>
      <c r="B420" s="22" t="s">
        <v>12</v>
      </c>
      <c r="C420" s="20" t="s">
        <v>13</v>
      </c>
      <c r="D420" s="22"/>
      <c r="E420" s="21">
        <f>SUM(E421)</f>
        <v>22000</v>
      </c>
      <c r="F420" s="21">
        <f>SUM(F421)</f>
        <v>22000</v>
      </c>
      <c r="G420" s="14">
        <v>8853.6</v>
      </c>
      <c r="H420" s="3">
        <f t="shared" si="10"/>
        <v>0.40243636363636365</v>
      </c>
    </row>
    <row r="421" spans="1:8" x14ac:dyDescent="0.25">
      <c r="A421" s="22">
        <v>35</v>
      </c>
      <c r="B421" s="22" t="s">
        <v>165</v>
      </c>
      <c r="C421" s="20" t="s">
        <v>13</v>
      </c>
      <c r="D421" s="22"/>
      <c r="E421" s="21">
        <f>SUM(E422)</f>
        <v>22000</v>
      </c>
      <c r="F421" s="21">
        <f>SUM(F422)</f>
        <v>22000</v>
      </c>
      <c r="G421" s="14">
        <v>8853.6</v>
      </c>
      <c r="H421" s="3">
        <f t="shared" si="10"/>
        <v>0.40243636363636365</v>
      </c>
    </row>
    <row r="422" spans="1:8" x14ac:dyDescent="0.25">
      <c r="A422" s="22">
        <v>352</v>
      </c>
      <c r="B422" s="22" t="s">
        <v>165</v>
      </c>
      <c r="C422" s="20" t="s">
        <v>13</v>
      </c>
      <c r="D422" s="22"/>
      <c r="E422" s="21">
        <v>22000</v>
      </c>
      <c r="F422" s="21">
        <v>22000</v>
      </c>
      <c r="G422" s="14">
        <v>8853.6</v>
      </c>
      <c r="H422" s="3">
        <f t="shared" si="10"/>
        <v>0.40243636363636365</v>
      </c>
    </row>
    <row r="423" spans="1:8" x14ac:dyDescent="0.25">
      <c r="A423" s="49" t="s">
        <v>166</v>
      </c>
      <c r="B423" s="49"/>
      <c r="C423" s="50"/>
      <c r="D423" s="49"/>
      <c r="E423" s="51">
        <f>SUM(E424,E429)</f>
        <v>60000</v>
      </c>
      <c r="F423" s="51">
        <f>SUM(F429,F434)</f>
        <v>45000</v>
      </c>
      <c r="G423" s="51">
        <f>SUM(G429,G434)</f>
        <v>24233.439999999999</v>
      </c>
      <c r="H423" s="52">
        <f t="shared" si="10"/>
        <v>0.53852088888888883</v>
      </c>
    </row>
    <row r="424" spans="1:8" x14ac:dyDescent="0.25">
      <c r="A424" s="53" t="s">
        <v>167</v>
      </c>
      <c r="B424" s="53"/>
      <c r="C424" s="54"/>
      <c r="D424" s="53"/>
      <c r="E424" s="55">
        <v>10000</v>
      </c>
      <c r="F424" s="55">
        <v>0</v>
      </c>
      <c r="G424" s="55">
        <v>0</v>
      </c>
      <c r="H424" s="60">
        <v>0</v>
      </c>
    </row>
    <row r="425" spans="1:8" x14ac:dyDescent="0.25">
      <c r="A425" s="22" t="s">
        <v>168</v>
      </c>
      <c r="B425" s="22"/>
      <c r="C425" s="20"/>
      <c r="D425" s="22"/>
      <c r="E425" s="21">
        <v>10000</v>
      </c>
      <c r="F425" s="21">
        <v>0</v>
      </c>
      <c r="G425" s="21">
        <v>0</v>
      </c>
      <c r="H425" s="3">
        <v>0</v>
      </c>
    </row>
    <row r="426" spans="1:8" x14ac:dyDescent="0.25">
      <c r="A426" s="22">
        <v>3</v>
      </c>
      <c r="B426" s="22" t="s">
        <v>12</v>
      </c>
      <c r="C426" s="20" t="s">
        <v>159</v>
      </c>
      <c r="D426" s="22"/>
      <c r="E426" s="21">
        <v>10000</v>
      </c>
      <c r="F426" s="21">
        <v>0</v>
      </c>
      <c r="G426" s="21">
        <v>0</v>
      </c>
      <c r="H426" s="3">
        <v>0</v>
      </c>
    </row>
    <row r="427" spans="1:8" x14ac:dyDescent="0.25">
      <c r="A427" s="22">
        <v>32</v>
      </c>
      <c r="B427" s="22" t="s">
        <v>41</v>
      </c>
      <c r="C427" s="20" t="s">
        <v>159</v>
      </c>
      <c r="D427" s="22"/>
      <c r="E427" s="21">
        <v>10000</v>
      </c>
      <c r="F427" s="21">
        <v>0</v>
      </c>
      <c r="G427" s="21">
        <v>0</v>
      </c>
      <c r="H427" s="3">
        <v>0</v>
      </c>
    </row>
    <row r="428" spans="1:8" x14ac:dyDescent="0.25">
      <c r="A428" s="22">
        <v>323</v>
      </c>
      <c r="B428" s="22" t="s">
        <v>44</v>
      </c>
      <c r="C428" s="20" t="s">
        <v>159</v>
      </c>
      <c r="D428" s="22"/>
      <c r="E428" s="21">
        <v>10000</v>
      </c>
      <c r="F428" s="21">
        <v>0</v>
      </c>
      <c r="G428" s="21">
        <v>0</v>
      </c>
      <c r="H428" s="3">
        <v>0</v>
      </c>
    </row>
    <row r="429" spans="1:8" x14ac:dyDescent="0.25">
      <c r="A429" s="53" t="s">
        <v>169</v>
      </c>
      <c r="B429" s="53"/>
      <c r="C429" s="54"/>
      <c r="D429" s="53"/>
      <c r="E429" s="55">
        <v>50000</v>
      </c>
      <c r="F429" s="55">
        <v>20000</v>
      </c>
      <c r="G429" s="56">
        <v>16250</v>
      </c>
      <c r="H429" s="60">
        <f t="shared" si="10"/>
        <v>0.8125</v>
      </c>
    </row>
    <row r="430" spans="1:8" x14ac:dyDescent="0.25">
      <c r="A430" s="22" t="s">
        <v>17</v>
      </c>
      <c r="B430" s="22"/>
      <c r="C430" s="20"/>
      <c r="D430" s="22"/>
      <c r="E430" s="21">
        <v>50000</v>
      </c>
      <c r="F430" s="21">
        <v>20000</v>
      </c>
      <c r="G430" s="14">
        <v>16250</v>
      </c>
      <c r="H430" s="3">
        <f t="shared" si="10"/>
        <v>0.8125</v>
      </c>
    </row>
    <row r="431" spans="1:8" x14ac:dyDescent="0.25">
      <c r="A431" s="22">
        <v>3</v>
      </c>
      <c r="B431" s="22" t="s">
        <v>12</v>
      </c>
      <c r="C431" s="20" t="s">
        <v>170</v>
      </c>
      <c r="D431" s="22"/>
      <c r="E431" s="21">
        <v>50000</v>
      </c>
      <c r="F431" s="21">
        <v>20000</v>
      </c>
      <c r="G431" s="14">
        <v>16250</v>
      </c>
      <c r="H431" s="3">
        <f t="shared" si="10"/>
        <v>0.8125</v>
      </c>
    </row>
    <row r="432" spans="1:8" x14ac:dyDescent="0.25">
      <c r="A432" s="22">
        <v>38</v>
      </c>
      <c r="B432" s="22" t="s">
        <v>41</v>
      </c>
      <c r="C432" s="20" t="s">
        <v>170</v>
      </c>
      <c r="D432" s="22"/>
      <c r="E432" s="21">
        <v>50000</v>
      </c>
      <c r="F432" s="21">
        <v>20000</v>
      </c>
      <c r="G432" s="14">
        <v>16250</v>
      </c>
      <c r="H432" s="3">
        <f t="shared" si="10"/>
        <v>0.8125</v>
      </c>
    </row>
    <row r="433" spans="1:8" x14ac:dyDescent="0.25">
      <c r="A433" s="22">
        <v>383</v>
      </c>
      <c r="B433" s="22" t="s">
        <v>171</v>
      </c>
      <c r="C433" s="20" t="s">
        <v>170</v>
      </c>
      <c r="D433" s="22"/>
      <c r="E433" s="21">
        <v>50000</v>
      </c>
      <c r="F433" s="21">
        <v>20000</v>
      </c>
      <c r="G433" s="14">
        <v>16250</v>
      </c>
      <c r="H433" s="3">
        <f t="shared" si="10"/>
        <v>0.8125</v>
      </c>
    </row>
    <row r="434" spans="1:8" x14ac:dyDescent="0.25">
      <c r="A434" s="53" t="s">
        <v>172</v>
      </c>
      <c r="B434" s="53"/>
      <c r="C434" s="54"/>
      <c r="D434" s="53"/>
      <c r="E434" s="55">
        <v>0</v>
      </c>
      <c r="F434" s="55">
        <v>25000</v>
      </c>
      <c r="G434" s="56">
        <v>7983.44</v>
      </c>
      <c r="H434" s="60">
        <f t="shared" si="10"/>
        <v>0.3193376</v>
      </c>
    </row>
    <row r="435" spans="1:8" x14ac:dyDescent="0.25">
      <c r="A435" s="22" t="s">
        <v>17</v>
      </c>
      <c r="B435" s="22"/>
      <c r="C435" s="20"/>
      <c r="D435" s="22"/>
      <c r="E435" s="21">
        <v>0</v>
      </c>
      <c r="F435" s="21">
        <v>25000</v>
      </c>
      <c r="G435" s="14">
        <v>7983.44</v>
      </c>
      <c r="H435" s="3">
        <f t="shared" si="10"/>
        <v>0.3193376</v>
      </c>
    </row>
    <row r="436" spans="1:8" x14ac:dyDescent="0.25">
      <c r="A436" s="22">
        <v>3</v>
      </c>
      <c r="B436" s="22" t="s">
        <v>12</v>
      </c>
      <c r="C436" s="20" t="s">
        <v>170</v>
      </c>
      <c r="D436" s="22"/>
      <c r="E436" s="21">
        <v>0</v>
      </c>
      <c r="F436" s="21">
        <v>25000</v>
      </c>
      <c r="G436" s="14">
        <v>7983.44</v>
      </c>
      <c r="H436" s="3">
        <f t="shared" si="10"/>
        <v>0.3193376</v>
      </c>
    </row>
    <row r="437" spans="1:8" x14ac:dyDescent="0.25">
      <c r="A437" s="22">
        <v>38</v>
      </c>
      <c r="B437" s="22" t="s">
        <v>41</v>
      </c>
      <c r="C437" s="20" t="s">
        <v>170</v>
      </c>
      <c r="D437" s="22"/>
      <c r="E437" s="21">
        <v>0</v>
      </c>
      <c r="F437" s="21">
        <v>25000</v>
      </c>
      <c r="G437" s="14">
        <v>7983.44</v>
      </c>
      <c r="H437" s="3">
        <f t="shared" si="10"/>
        <v>0.3193376</v>
      </c>
    </row>
    <row r="438" spans="1:8" x14ac:dyDescent="0.25">
      <c r="A438" s="22">
        <v>383</v>
      </c>
      <c r="B438" s="22" t="s">
        <v>171</v>
      </c>
      <c r="C438" s="20" t="s">
        <v>170</v>
      </c>
      <c r="D438" s="22"/>
      <c r="E438" s="21">
        <v>0</v>
      </c>
      <c r="F438" s="21">
        <v>25000</v>
      </c>
      <c r="G438" s="14">
        <v>7983.44</v>
      </c>
      <c r="H438" s="3">
        <f t="shared" si="10"/>
        <v>0.3193376</v>
      </c>
    </row>
    <row r="439" spans="1:8" x14ac:dyDescent="0.25">
      <c r="A439" s="49" t="s">
        <v>173</v>
      </c>
      <c r="B439" s="49"/>
      <c r="C439" s="50"/>
      <c r="D439" s="49"/>
      <c r="E439" s="51">
        <f>SUM(E440,E445,E450,)</f>
        <v>66000</v>
      </c>
      <c r="F439" s="51">
        <f>SUM(F440,F445,F450,)</f>
        <v>76000</v>
      </c>
      <c r="G439" s="51">
        <f>SUM(G440,G445,G450,)</f>
        <v>69397.38</v>
      </c>
      <c r="H439" s="52">
        <f t="shared" ref="H439:H502" si="12">G439/F439</f>
        <v>0.91312342105263167</v>
      </c>
    </row>
    <row r="440" spans="1:8" x14ac:dyDescent="0.25">
      <c r="A440" s="53" t="s">
        <v>174</v>
      </c>
      <c r="B440" s="53"/>
      <c r="C440" s="54"/>
      <c r="D440" s="53"/>
      <c r="E440" s="55">
        <f>SUM(E442)</f>
        <v>35000</v>
      </c>
      <c r="F440" s="55">
        <v>40000</v>
      </c>
      <c r="G440" s="56">
        <v>36200</v>
      </c>
      <c r="H440" s="60">
        <f t="shared" si="12"/>
        <v>0.90500000000000003</v>
      </c>
    </row>
    <row r="441" spans="1:8" x14ac:dyDescent="0.25">
      <c r="A441" s="22" t="s">
        <v>175</v>
      </c>
      <c r="B441" s="22"/>
      <c r="C441" s="20"/>
      <c r="D441" s="22"/>
      <c r="E441" s="21">
        <v>35000</v>
      </c>
      <c r="F441" s="21">
        <v>40000</v>
      </c>
      <c r="G441" s="14">
        <v>36200</v>
      </c>
      <c r="H441" s="3">
        <f t="shared" si="12"/>
        <v>0.90500000000000003</v>
      </c>
    </row>
    <row r="442" spans="1:8" x14ac:dyDescent="0.25">
      <c r="A442" s="22">
        <v>3</v>
      </c>
      <c r="B442" s="22" t="s">
        <v>12</v>
      </c>
      <c r="C442" s="20" t="s">
        <v>94</v>
      </c>
      <c r="D442" s="22"/>
      <c r="E442" s="21">
        <f>SUM(E443)</f>
        <v>35000</v>
      </c>
      <c r="F442" s="21">
        <v>40000</v>
      </c>
      <c r="G442" s="14">
        <v>36200</v>
      </c>
      <c r="H442" s="3">
        <f t="shared" si="12"/>
        <v>0.90500000000000003</v>
      </c>
    </row>
    <row r="443" spans="1:8" x14ac:dyDescent="0.25">
      <c r="A443" s="22">
        <v>32</v>
      </c>
      <c r="B443" s="22" t="s">
        <v>41</v>
      </c>
      <c r="C443" s="20" t="s">
        <v>94</v>
      </c>
      <c r="D443" s="22"/>
      <c r="E443" s="21">
        <f>SUM(E444)</f>
        <v>35000</v>
      </c>
      <c r="F443" s="21">
        <v>40000</v>
      </c>
      <c r="G443" s="14">
        <v>36200</v>
      </c>
      <c r="H443" s="3">
        <f t="shared" si="12"/>
        <v>0.90500000000000003</v>
      </c>
    </row>
    <row r="444" spans="1:8" x14ac:dyDescent="0.25">
      <c r="A444" s="22">
        <v>323</v>
      </c>
      <c r="B444" s="22" t="s">
        <v>44</v>
      </c>
      <c r="C444" s="20" t="s">
        <v>94</v>
      </c>
      <c r="D444" s="22"/>
      <c r="E444" s="21">
        <v>35000</v>
      </c>
      <c r="F444" s="21">
        <v>40000</v>
      </c>
      <c r="G444" s="14">
        <v>36200</v>
      </c>
      <c r="H444" s="3">
        <f t="shared" si="12"/>
        <v>0.90500000000000003</v>
      </c>
    </row>
    <row r="445" spans="1:8" x14ac:dyDescent="0.25">
      <c r="A445" s="53" t="s">
        <v>176</v>
      </c>
      <c r="B445" s="53"/>
      <c r="C445" s="54"/>
      <c r="D445" s="53"/>
      <c r="E445" s="55">
        <f>SUM(E447)</f>
        <v>20000</v>
      </c>
      <c r="F445" s="55">
        <v>25000</v>
      </c>
      <c r="G445" s="56">
        <v>23187.5</v>
      </c>
      <c r="H445" s="60">
        <f t="shared" si="12"/>
        <v>0.92749999999999999</v>
      </c>
    </row>
    <row r="446" spans="1:8" x14ac:dyDescent="0.25">
      <c r="A446" s="22" t="s">
        <v>17</v>
      </c>
      <c r="B446" s="22"/>
      <c r="C446" s="20"/>
      <c r="D446" s="22"/>
      <c r="E446" s="21">
        <v>20000</v>
      </c>
      <c r="F446" s="21">
        <v>25000</v>
      </c>
      <c r="G446" s="14">
        <v>23187.5</v>
      </c>
      <c r="H446" s="3">
        <f t="shared" si="12"/>
        <v>0.92749999999999999</v>
      </c>
    </row>
    <row r="447" spans="1:8" x14ac:dyDescent="0.25">
      <c r="A447" s="22">
        <v>3</v>
      </c>
      <c r="B447" s="22" t="s">
        <v>12</v>
      </c>
      <c r="C447" s="20" t="s">
        <v>94</v>
      </c>
      <c r="D447" s="22"/>
      <c r="E447" s="21">
        <f>SUM(E448)</f>
        <v>20000</v>
      </c>
      <c r="F447" s="21">
        <v>25000</v>
      </c>
      <c r="G447" s="14">
        <v>23187.5</v>
      </c>
      <c r="H447" s="3">
        <f t="shared" si="12"/>
        <v>0.92749999999999999</v>
      </c>
    </row>
    <row r="448" spans="1:8" x14ac:dyDescent="0.25">
      <c r="A448" s="22">
        <v>32</v>
      </c>
      <c r="B448" s="22" t="s">
        <v>41</v>
      </c>
      <c r="C448" s="20" t="s">
        <v>94</v>
      </c>
      <c r="D448" s="22"/>
      <c r="E448" s="21">
        <f>SUM(E449)</f>
        <v>20000</v>
      </c>
      <c r="F448" s="21">
        <v>25000</v>
      </c>
      <c r="G448" s="14">
        <v>23187.5</v>
      </c>
      <c r="H448" s="3">
        <f t="shared" si="12"/>
        <v>0.92749999999999999</v>
      </c>
    </row>
    <row r="449" spans="1:8" x14ac:dyDescent="0.25">
      <c r="A449" s="22">
        <v>323</v>
      </c>
      <c r="B449" s="22" t="s">
        <v>44</v>
      </c>
      <c r="C449" s="20" t="s">
        <v>94</v>
      </c>
      <c r="D449" s="22"/>
      <c r="E449" s="21">
        <v>20000</v>
      </c>
      <c r="F449" s="21">
        <v>25000</v>
      </c>
      <c r="G449" s="14">
        <v>23187.5</v>
      </c>
      <c r="H449" s="3">
        <f t="shared" si="12"/>
        <v>0.92749999999999999</v>
      </c>
    </row>
    <row r="450" spans="1:8" x14ac:dyDescent="0.25">
      <c r="A450" s="53" t="s">
        <v>177</v>
      </c>
      <c r="B450" s="53"/>
      <c r="C450" s="54"/>
      <c r="D450" s="53"/>
      <c r="E450" s="55">
        <f>SUM(E452)</f>
        <v>11000</v>
      </c>
      <c r="F450" s="55">
        <f>SUM(F452)</f>
        <v>11000</v>
      </c>
      <c r="G450" s="56">
        <v>10009.879999999999</v>
      </c>
      <c r="H450" s="60">
        <f t="shared" si="12"/>
        <v>0.90998909090909086</v>
      </c>
    </row>
    <row r="451" spans="1:8" x14ac:dyDescent="0.25">
      <c r="A451" s="22" t="s">
        <v>17</v>
      </c>
      <c r="B451" s="22"/>
      <c r="C451" s="20"/>
      <c r="D451" s="22"/>
      <c r="E451" s="21">
        <v>11000</v>
      </c>
      <c r="F451" s="21">
        <v>11000</v>
      </c>
      <c r="G451" s="14">
        <v>10009.879999999999</v>
      </c>
      <c r="H451" s="3">
        <f t="shared" si="12"/>
        <v>0.90998909090909086</v>
      </c>
    </row>
    <row r="452" spans="1:8" x14ac:dyDescent="0.25">
      <c r="A452" s="22">
        <v>3</v>
      </c>
      <c r="B452" s="22" t="s">
        <v>12</v>
      </c>
      <c r="C452" s="20" t="s">
        <v>94</v>
      </c>
      <c r="D452" s="22"/>
      <c r="E452" s="21">
        <f>SUM(E453)</f>
        <v>11000</v>
      </c>
      <c r="F452" s="21">
        <f>SUM(F453)</f>
        <v>11000</v>
      </c>
      <c r="G452" s="14">
        <v>10009.879999999999</v>
      </c>
      <c r="H452" s="3">
        <f t="shared" si="12"/>
        <v>0.90998909090909086</v>
      </c>
    </row>
    <row r="453" spans="1:8" x14ac:dyDescent="0.25">
      <c r="A453" s="22">
        <v>32</v>
      </c>
      <c r="B453" s="22" t="s">
        <v>41</v>
      </c>
      <c r="C453" s="20" t="s">
        <v>94</v>
      </c>
      <c r="D453" s="22"/>
      <c r="E453" s="21">
        <f>SUM(E454:E454)</f>
        <v>11000</v>
      </c>
      <c r="F453" s="21">
        <f>SUM(F454:F454)</f>
        <v>11000</v>
      </c>
      <c r="G453" s="14">
        <v>10009.879999999999</v>
      </c>
      <c r="H453" s="3">
        <f t="shared" si="12"/>
        <v>0.90998909090909086</v>
      </c>
    </row>
    <row r="454" spans="1:8" x14ac:dyDescent="0.25">
      <c r="A454" s="22">
        <v>323</v>
      </c>
      <c r="B454" s="22" t="s">
        <v>44</v>
      </c>
      <c r="C454" s="20" t="s">
        <v>94</v>
      </c>
      <c r="D454" s="22"/>
      <c r="E454" s="21">
        <v>11000</v>
      </c>
      <c r="F454" s="21">
        <v>11000</v>
      </c>
      <c r="G454" s="14">
        <v>10009.879999999999</v>
      </c>
      <c r="H454" s="3">
        <f t="shared" si="12"/>
        <v>0.90998909090909086</v>
      </c>
    </row>
    <row r="455" spans="1:8" x14ac:dyDescent="0.25">
      <c r="A455" s="49" t="s">
        <v>178</v>
      </c>
      <c r="B455" s="49"/>
      <c r="C455" s="50"/>
      <c r="D455" s="49"/>
      <c r="E455" s="51">
        <f>SUM(E456,E461,E466,E471,E476,E481,E486,E491)</f>
        <v>250000</v>
      </c>
      <c r="F455" s="51">
        <f>SUM(F456,F461,F466,F471,F476,F481,F486,F491)</f>
        <v>279000</v>
      </c>
      <c r="G455" s="51">
        <f>SUM(G456,G461,G466,G471,G476,G481,G486,G491)</f>
        <v>221921.90000000002</v>
      </c>
      <c r="H455" s="52">
        <f t="shared" si="12"/>
        <v>0.79541899641577074</v>
      </c>
    </row>
    <row r="456" spans="1:8" x14ac:dyDescent="0.25">
      <c r="A456" s="53" t="s">
        <v>179</v>
      </c>
      <c r="B456" s="53" t="s">
        <v>180</v>
      </c>
      <c r="C456" s="54"/>
      <c r="D456" s="53"/>
      <c r="E456" s="55">
        <f>SUM(E458)</f>
        <v>20000</v>
      </c>
      <c r="F456" s="55">
        <f>SUM(F458)</f>
        <v>20000</v>
      </c>
      <c r="G456" s="56">
        <f t="shared" ref="G456:G460" si="13">E456-F456</f>
        <v>0</v>
      </c>
      <c r="H456" s="60">
        <f t="shared" si="12"/>
        <v>0</v>
      </c>
    </row>
    <row r="457" spans="1:8" x14ac:dyDescent="0.25">
      <c r="A457" s="22" t="s">
        <v>17</v>
      </c>
      <c r="B457" s="22"/>
      <c r="C457" s="20"/>
      <c r="D457" s="22"/>
      <c r="E457" s="21">
        <v>20000</v>
      </c>
      <c r="F457" s="21">
        <v>20000</v>
      </c>
      <c r="G457" s="14">
        <f t="shared" si="13"/>
        <v>0</v>
      </c>
      <c r="H457" s="3">
        <f t="shared" si="12"/>
        <v>0</v>
      </c>
    </row>
    <row r="458" spans="1:8" x14ac:dyDescent="0.25">
      <c r="A458" s="22">
        <v>3</v>
      </c>
      <c r="B458" s="22" t="s">
        <v>12</v>
      </c>
      <c r="C458" s="20" t="s">
        <v>181</v>
      </c>
      <c r="D458" s="22"/>
      <c r="E458" s="21">
        <f>SUM(E459)</f>
        <v>20000</v>
      </c>
      <c r="F458" s="21">
        <f>SUM(F459)</f>
        <v>20000</v>
      </c>
      <c r="G458" s="14">
        <f t="shared" si="13"/>
        <v>0</v>
      </c>
      <c r="H458" s="3">
        <f t="shared" si="12"/>
        <v>0</v>
      </c>
    </row>
    <row r="459" spans="1:8" x14ac:dyDescent="0.25">
      <c r="A459" s="22">
        <v>37</v>
      </c>
      <c r="B459" s="22" t="s">
        <v>14</v>
      </c>
      <c r="C459" s="20" t="s">
        <v>181</v>
      </c>
      <c r="D459" s="22"/>
      <c r="E459" s="21">
        <f>SUM(E460)</f>
        <v>20000</v>
      </c>
      <c r="F459" s="21">
        <f>SUM(F460)</f>
        <v>20000</v>
      </c>
      <c r="G459" s="14">
        <f t="shared" si="13"/>
        <v>0</v>
      </c>
      <c r="H459" s="3">
        <f t="shared" si="12"/>
        <v>0</v>
      </c>
    </row>
    <row r="460" spans="1:8" x14ac:dyDescent="0.25">
      <c r="A460" s="22">
        <v>372</v>
      </c>
      <c r="B460" s="22" t="s">
        <v>14</v>
      </c>
      <c r="C460" s="20" t="s">
        <v>181</v>
      </c>
      <c r="D460" s="22"/>
      <c r="E460" s="21">
        <v>20000</v>
      </c>
      <c r="F460" s="21">
        <v>20000</v>
      </c>
      <c r="G460" s="14">
        <f t="shared" si="13"/>
        <v>0</v>
      </c>
      <c r="H460" s="3">
        <f t="shared" si="12"/>
        <v>0</v>
      </c>
    </row>
    <row r="461" spans="1:8" x14ac:dyDescent="0.25">
      <c r="A461" s="53" t="s">
        <v>182</v>
      </c>
      <c r="B461" s="53"/>
      <c r="C461" s="54"/>
      <c r="D461" s="53"/>
      <c r="E461" s="55">
        <v>50000</v>
      </c>
      <c r="F461" s="55">
        <v>50000</v>
      </c>
      <c r="G461" s="56">
        <v>48955.68</v>
      </c>
      <c r="H461" s="60">
        <f t="shared" si="12"/>
        <v>0.97911360000000003</v>
      </c>
    </row>
    <row r="462" spans="1:8" x14ac:dyDescent="0.25">
      <c r="A462" s="22" t="s">
        <v>183</v>
      </c>
      <c r="B462" s="22"/>
      <c r="C462" s="20"/>
      <c r="D462" s="22"/>
      <c r="E462" s="21">
        <v>50000</v>
      </c>
      <c r="F462" s="21">
        <v>50000</v>
      </c>
      <c r="G462" s="14">
        <v>48955.68</v>
      </c>
      <c r="H462" s="3">
        <f t="shared" si="12"/>
        <v>0.97911360000000003</v>
      </c>
    </row>
    <row r="463" spans="1:8" x14ac:dyDescent="0.25">
      <c r="A463" s="22">
        <v>3</v>
      </c>
      <c r="B463" s="22" t="s">
        <v>12</v>
      </c>
      <c r="C463" s="20" t="s">
        <v>181</v>
      </c>
      <c r="D463" s="22"/>
      <c r="E463" s="21">
        <v>50000</v>
      </c>
      <c r="F463" s="21">
        <v>50000</v>
      </c>
      <c r="G463" s="14">
        <v>48955.68</v>
      </c>
      <c r="H463" s="3">
        <f t="shared" si="12"/>
        <v>0.97911360000000003</v>
      </c>
    </row>
    <row r="464" spans="1:8" x14ac:dyDescent="0.25">
      <c r="A464" s="22">
        <v>37</v>
      </c>
      <c r="B464" s="22" t="s">
        <v>14</v>
      </c>
      <c r="C464" s="20" t="s">
        <v>181</v>
      </c>
      <c r="D464" s="22"/>
      <c r="E464" s="21">
        <v>50000</v>
      </c>
      <c r="F464" s="21">
        <v>50000</v>
      </c>
      <c r="G464" s="14">
        <v>48955.68</v>
      </c>
      <c r="H464" s="3">
        <f t="shared" si="12"/>
        <v>0.97911360000000003</v>
      </c>
    </row>
    <row r="465" spans="1:8" x14ac:dyDescent="0.25">
      <c r="A465" s="22">
        <v>372</v>
      </c>
      <c r="B465" s="22" t="s">
        <v>14</v>
      </c>
      <c r="C465" s="20" t="s">
        <v>181</v>
      </c>
      <c r="D465" s="22"/>
      <c r="E465" s="21">
        <v>50000</v>
      </c>
      <c r="F465" s="21">
        <v>50000</v>
      </c>
      <c r="G465" s="14">
        <v>48955.68</v>
      </c>
      <c r="H465" s="3">
        <f t="shared" si="12"/>
        <v>0.97911360000000003</v>
      </c>
    </row>
    <row r="466" spans="1:8" x14ac:dyDescent="0.25">
      <c r="A466" s="53" t="s">
        <v>184</v>
      </c>
      <c r="B466" s="53"/>
      <c r="C466" s="54"/>
      <c r="D466" s="53" t="s">
        <v>1</v>
      </c>
      <c r="E466" s="55">
        <f>SUM(E468)</f>
        <v>8000</v>
      </c>
      <c r="F466" s="55">
        <v>2000</v>
      </c>
      <c r="G466" s="56">
        <v>1640</v>
      </c>
      <c r="H466" s="60">
        <f t="shared" si="12"/>
        <v>0.82</v>
      </c>
    </row>
    <row r="467" spans="1:8" x14ac:dyDescent="0.25">
      <c r="A467" s="22" t="s">
        <v>17</v>
      </c>
      <c r="B467" s="22"/>
      <c r="C467" s="20"/>
      <c r="D467" s="22"/>
      <c r="E467" s="21">
        <v>8000</v>
      </c>
      <c r="F467" s="21">
        <v>2000</v>
      </c>
      <c r="G467" s="14">
        <v>1640</v>
      </c>
      <c r="H467" s="3">
        <f t="shared" si="12"/>
        <v>0.82</v>
      </c>
    </row>
    <row r="468" spans="1:8" x14ac:dyDescent="0.25">
      <c r="A468" s="22">
        <v>3</v>
      </c>
      <c r="B468" s="22" t="s">
        <v>12</v>
      </c>
      <c r="C468" s="20" t="s">
        <v>181</v>
      </c>
      <c r="D468" s="22"/>
      <c r="E468" s="21">
        <f>SUM(E469,)</f>
        <v>8000</v>
      </c>
      <c r="F468" s="21">
        <v>2000</v>
      </c>
      <c r="G468" s="14">
        <v>1640</v>
      </c>
      <c r="H468" s="3">
        <f t="shared" si="12"/>
        <v>0.82</v>
      </c>
    </row>
    <row r="469" spans="1:8" x14ac:dyDescent="0.25">
      <c r="A469" s="22">
        <v>36</v>
      </c>
      <c r="B469" s="22" t="s">
        <v>185</v>
      </c>
      <c r="C469" s="20" t="s">
        <v>181</v>
      </c>
      <c r="D469" s="22"/>
      <c r="E469" s="21">
        <f>SUM(E470)</f>
        <v>8000</v>
      </c>
      <c r="F469" s="21">
        <v>2000</v>
      </c>
      <c r="G469" s="14">
        <v>1640</v>
      </c>
      <c r="H469" s="3">
        <f t="shared" si="12"/>
        <v>0.82</v>
      </c>
    </row>
    <row r="470" spans="1:8" x14ac:dyDescent="0.25">
      <c r="A470" s="22">
        <v>363</v>
      </c>
      <c r="B470" s="22" t="s">
        <v>186</v>
      </c>
      <c r="C470" s="20" t="s">
        <v>181</v>
      </c>
      <c r="D470" s="22"/>
      <c r="E470" s="21">
        <v>8000</v>
      </c>
      <c r="F470" s="21">
        <v>2000</v>
      </c>
      <c r="G470" s="14">
        <v>1640</v>
      </c>
      <c r="H470" s="3">
        <f t="shared" si="12"/>
        <v>0.82</v>
      </c>
    </row>
    <row r="471" spans="1:8" x14ac:dyDescent="0.25">
      <c r="A471" s="53" t="s">
        <v>187</v>
      </c>
      <c r="B471" s="53"/>
      <c r="C471" s="54"/>
      <c r="D471" s="53"/>
      <c r="E471" s="55">
        <f>SUM(E473)</f>
        <v>12000</v>
      </c>
      <c r="F471" s="55">
        <v>17000</v>
      </c>
      <c r="G471" s="56">
        <v>10045.700000000001</v>
      </c>
      <c r="H471" s="60">
        <f t="shared" si="12"/>
        <v>0.59092352941176474</v>
      </c>
    </row>
    <row r="472" spans="1:8" x14ac:dyDescent="0.25">
      <c r="A472" s="22" t="s">
        <v>17</v>
      </c>
      <c r="B472" s="22"/>
      <c r="C472" s="20"/>
      <c r="D472" s="22"/>
      <c r="E472" s="21">
        <v>12000</v>
      </c>
      <c r="F472" s="21">
        <v>17000</v>
      </c>
      <c r="G472" s="14">
        <v>10045.700000000001</v>
      </c>
      <c r="H472" s="3">
        <f t="shared" si="12"/>
        <v>0.59092352941176474</v>
      </c>
    </row>
    <row r="473" spans="1:8" x14ac:dyDescent="0.25">
      <c r="A473" s="22">
        <v>3</v>
      </c>
      <c r="B473" s="22" t="s">
        <v>12</v>
      </c>
      <c r="C473" s="20" t="s">
        <v>181</v>
      </c>
      <c r="D473" s="22"/>
      <c r="E473" s="21">
        <v>12000</v>
      </c>
      <c r="F473" s="21">
        <v>17000</v>
      </c>
      <c r="G473" s="14">
        <v>10045.700000000001</v>
      </c>
      <c r="H473" s="3">
        <f t="shared" si="12"/>
        <v>0.59092352941176474</v>
      </c>
    </row>
    <row r="474" spans="1:8" x14ac:dyDescent="0.25">
      <c r="A474" s="22">
        <v>36</v>
      </c>
      <c r="B474" s="22" t="s">
        <v>186</v>
      </c>
      <c r="C474" s="20" t="s">
        <v>181</v>
      </c>
      <c r="D474" s="22"/>
      <c r="E474" s="21">
        <v>12000</v>
      </c>
      <c r="F474" s="21">
        <v>17000</v>
      </c>
      <c r="G474" s="14">
        <v>10045.700000000001</v>
      </c>
      <c r="H474" s="3">
        <f t="shared" si="12"/>
        <v>0.59092352941176474</v>
      </c>
    </row>
    <row r="475" spans="1:8" x14ac:dyDescent="0.25">
      <c r="A475" s="22">
        <v>363</v>
      </c>
      <c r="B475" s="22" t="s">
        <v>188</v>
      </c>
      <c r="C475" s="20" t="s">
        <v>181</v>
      </c>
      <c r="D475" s="22"/>
      <c r="E475" s="21">
        <v>12000</v>
      </c>
      <c r="F475" s="21">
        <v>17000</v>
      </c>
      <c r="G475" s="14">
        <v>10045.700000000001</v>
      </c>
      <c r="H475" s="3">
        <f t="shared" si="12"/>
        <v>0.59092352941176474</v>
      </c>
    </row>
    <row r="476" spans="1:8" x14ac:dyDescent="0.25">
      <c r="A476" s="53" t="s">
        <v>189</v>
      </c>
      <c r="B476" s="53"/>
      <c r="C476" s="54"/>
      <c r="D476" s="53"/>
      <c r="E476" s="55">
        <v>60000</v>
      </c>
      <c r="F476" s="55">
        <v>90000</v>
      </c>
      <c r="G476" s="56">
        <v>85080.52</v>
      </c>
      <c r="H476" s="60">
        <f t="shared" si="12"/>
        <v>0.94533911111111113</v>
      </c>
    </row>
    <row r="477" spans="1:8" x14ac:dyDescent="0.25">
      <c r="A477" s="22" t="s">
        <v>11</v>
      </c>
      <c r="B477" s="22"/>
      <c r="C477" s="20"/>
      <c r="D477" s="22"/>
      <c r="E477" s="21">
        <v>60000</v>
      </c>
      <c r="F477" s="21">
        <v>90000</v>
      </c>
      <c r="G477" s="14">
        <v>85080.52</v>
      </c>
      <c r="H477" s="3">
        <f t="shared" si="12"/>
        <v>0.94533911111111113</v>
      </c>
    </row>
    <row r="478" spans="1:8" x14ac:dyDescent="0.25">
      <c r="A478" s="22">
        <v>3</v>
      </c>
      <c r="B478" s="22" t="s">
        <v>12</v>
      </c>
      <c r="C478" s="20" t="s">
        <v>190</v>
      </c>
      <c r="D478" s="22"/>
      <c r="E478" s="21">
        <v>60000</v>
      </c>
      <c r="F478" s="21">
        <v>90000</v>
      </c>
      <c r="G478" s="14">
        <v>85080.52</v>
      </c>
      <c r="H478" s="3">
        <f t="shared" si="12"/>
        <v>0.94533911111111113</v>
      </c>
    </row>
    <row r="479" spans="1:8" x14ac:dyDescent="0.25">
      <c r="A479" s="22">
        <v>37</v>
      </c>
      <c r="B479" s="22" t="s">
        <v>14</v>
      </c>
      <c r="C479" s="20" t="s">
        <v>190</v>
      </c>
      <c r="D479" s="22"/>
      <c r="E479" s="21">
        <v>60000</v>
      </c>
      <c r="F479" s="21">
        <v>90000</v>
      </c>
      <c r="G479" s="14">
        <v>85080.52</v>
      </c>
      <c r="H479" s="3">
        <f t="shared" si="12"/>
        <v>0.94533911111111113</v>
      </c>
    </row>
    <row r="480" spans="1:8" x14ac:dyDescent="0.25">
      <c r="A480" s="22">
        <v>372</v>
      </c>
      <c r="B480" s="22" t="s">
        <v>191</v>
      </c>
      <c r="C480" s="20" t="s">
        <v>190</v>
      </c>
      <c r="D480" s="22"/>
      <c r="E480" s="21">
        <v>60000</v>
      </c>
      <c r="F480" s="21">
        <v>90000</v>
      </c>
      <c r="G480" s="14">
        <v>85080.52</v>
      </c>
      <c r="H480" s="3">
        <f t="shared" si="12"/>
        <v>0.94533911111111113</v>
      </c>
    </row>
    <row r="481" spans="1:8" x14ac:dyDescent="0.25">
      <c r="A481" s="53" t="s">
        <v>192</v>
      </c>
      <c r="B481" s="53"/>
      <c r="C481" s="54"/>
      <c r="D481" s="53"/>
      <c r="E481" s="55">
        <v>15000</v>
      </c>
      <c r="F481" s="55">
        <v>15000</v>
      </c>
      <c r="G481" s="56">
        <v>10000</v>
      </c>
      <c r="H481" s="60">
        <f t="shared" si="12"/>
        <v>0.66666666666666663</v>
      </c>
    </row>
    <row r="482" spans="1:8" x14ac:dyDescent="0.25">
      <c r="A482" s="22" t="s">
        <v>11</v>
      </c>
      <c r="B482" s="22"/>
      <c r="C482" s="20"/>
      <c r="D482" s="22"/>
      <c r="E482" s="21">
        <v>15000</v>
      </c>
      <c r="F482" s="21">
        <v>15000</v>
      </c>
      <c r="G482" s="14">
        <v>10000</v>
      </c>
      <c r="H482" s="3">
        <f t="shared" si="12"/>
        <v>0.66666666666666663</v>
      </c>
    </row>
    <row r="483" spans="1:8" x14ac:dyDescent="0.25">
      <c r="A483" s="22">
        <v>3</v>
      </c>
      <c r="B483" s="22" t="s">
        <v>12</v>
      </c>
      <c r="C483" s="20" t="s">
        <v>190</v>
      </c>
      <c r="D483" s="22"/>
      <c r="E483" s="21">
        <v>15000</v>
      </c>
      <c r="F483" s="21">
        <v>15000</v>
      </c>
      <c r="G483" s="14">
        <v>10000</v>
      </c>
      <c r="H483" s="3">
        <f t="shared" si="12"/>
        <v>0.66666666666666663</v>
      </c>
    </row>
    <row r="484" spans="1:8" x14ac:dyDescent="0.25">
      <c r="A484" s="22">
        <v>37</v>
      </c>
      <c r="B484" s="22" t="s">
        <v>14</v>
      </c>
      <c r="C484" s="20" t="s">
        <v>190</v>
      </c>
      <c r="D484" s="22"/>
      <c r="E484" s="21">
        <v>15000</v>
      </c>
      <c r="F484" s="21">
        <v>15000</v>
      </c>
      <c r="G484" s="14">
        <v>10000</v>
      </c>
      <c r="H484" s="3">
        <f t="shared" si="12"/>
        <v>0.66666666666666663</v>
      </c>
    </row>
    <row r="485" spans="1:8" x14ac:dyDescent="0.25">
      <c r="A485" s="22">
        <v>372</v>
      </c>
      <c r="B485" s="22" t="s">
        <v>191</v>
      </c>
      <c r="C485" s="20" t="s">
        <v>190</v>
      </c>
      <c r="D485" s="22"/>
      <c r="E485" s="21">
        <v>15000</v>
      </c>
      <c r="F485" s="21">
        <v>15000</v>
      </c>
      <c r="G485" s="14">
        <v>10000</v>
      </c>
      <c r="H485" s="3">
        <f t="shared" si="12"/>
        <v>0.66666666666666663</v>
      </c>
    </row>
    <row r="486" spans="1:8" x14ac:dyDescent="0.25">
      <c r="A486" s="53" t="s">
        <v>193</v>
      </c>
      <c r="B486" s="53"/>
      <c r="C486" s="54"/>
      <c r="D486" s="53"/>
      <c r="E486" s="55">
        <f>SUM(E488)</f>
        <v>80000</v>
      </c>
      <c r="F486" s="55">
        <f>SUM(F488)</f>
        <v>80000</v>
      </c>
      <c r="G486" s="56">
        <v>62200</v>
      </c>
      <c r="H486" s="60">
        <f t="shared" si="12"/>
        <v>0.77749999999999997</v>
      </c>
    </row>
    <row r="487" spans="1:8" x14ac:dyDescent="0.25">
      <c r="A487" s="22" t="s">
        <v>11</v>
      </c>
      <c r="B487" s="22"/>
      <c r="C487" s="20"/>
      <c r="D487" s="22"/>
      <c r="E487" s="21">
        <v>80000</v>
      </c>
      <c r="F487" s="21">
        <v>80000</v>
      </c>
      <c r="G487" s="14">
        <v>62000</v>
      </c>
      <c r="H487" s="3">
        <f t="shared" si="12"/>
        <v>0.77500000000000002</v>
      </c>
    </row>
    <row r="488" spans="1:8" x14ac:dyDescent="0.25">
      <c r="A488" s="22">
        <v>3</v>
      </c>
      <c r="B488" s="22" t="s">
        <v>12</v>
      </c>
      <c r="C488" s="20" t="s">
        <v>190</v>
      </c>
      <c r="D488" s="22"/>
      <c r="E488" s="21">
        <v>80000</v>
      </c>
      <c r="F488" s="21">
        <v>80000</v>
      </c>
      <c r="G488" s="14">
        <v>62000</v>
      </c>
      <c r="H488" s="3">
        <f t="shared" si="12"/>
        <v>0.77500000000000002</v>
      </c>
    </row>
    <row r="489" spans="1:8" x14ac:dyDescent="0.25">
      <c r="A489" s="22">
        <v>37</v>
      </c>
      <c r="B489" s="22" t="s">
        <v>14</v>
      </c>
      <c r="C489" s="20" t="s">
        <v>190</v>
      </c>
      <c r="D489" s="22"/>
      <c r="E489" s="21">
        <v>80000</v>
      </c>
      <c r="F489" s="21">
        <v>80000</v>
      </c>
      <c r="G489" s="14">
        <v>62000</v>
      </c>
      <c r="H489" s="3">
        <f t="shared" si="12"/>
        <v>0.77500000000000002</v>
      </c>
    </row>
    <row r="490" spans="1:8" x14ac:dyDescent="0.25">
      <c r="A490" s="22">
        <v>372</v>
      </c>
      <c r="B490" s="22" t="s">
        <v>191</v>
      </c>
      <c r="C490" s="20" t="s">
        <v>190</v>
      </c>
      <c r="D490" s="22"/>
      <c r="E490" s="21">
        <v>80000</v>
      </c>
      <c r="F490" s="21">
        <v>80000</v>
      </c>
      <c r="G490" s="14">
        <v>62000</v>
      </c>
      <c r="H490" s="3">
        <f t="shared" si="12"/>
        <v>0.77500000000000002</v>
      </c>
    </row>
    <row r="491" spans="1:8" x14ac:dyDescent="0.25">
      <c r="A491" s="53" t="s">
        <v>194</v>
      </c>
      <c r="B491" s="53"/>
      <c r="C491" s="54"/>
      <c r="D491" s="53"/>
      <c r="E491" s="55">
        <v>5000</v>
      </c>
      <c r="F491" s="55">
        <v>5000</v>
      </c>
      <c r="G491" s="56">
        <v>4000</v>
      </c>
      <c r="H491" s="60">
        <f t="shared" si="12"/>
        <v>0.8</v>
      </c>
    </row>
    <row r="492" spans="1:8" x14ac:dyDescent="0.25">
      <c r="A492" s="22" t="s">
        <v>11</v>
      </c>
      <c r="B492" s="22"/>
      <c r="C492" s="20"/>
      <c r="D492" s="22"/>
      <c r="E492" s="21">
        <v>5000</v>
      </c>
      <c r="F492" s="21">
        <v>5000</v>
      </c>
      <c r="G492" s="14">
        <v>4000</v>
      </c>
      <c r="H492" s="3">
        <f t="shared" si="12"/>
        <v>0.8</v>
      </c>
    </row>
    <row r="493" spans="1:8" x14ac:dyDescent="0.25">
      <c r="A493" s="22">
        <v>3</v>
      </c>
      <c r="B493" s="22" t="s">
        <v>12</v>
      </c>
      <c r="C493" s="20" t="s">
        <v>181</v>
      </c>
      <c r="D493" s="22"/>
      <c r="E493" s="21">
        <v>5000</v>
      </c>
      <c r="F493" s="21">
        <v>5000</v>
      </c>
      <c r="G493" s="14">
        <v>4000</v>
      </c>
      <c r="H493" s="3">
        <f t="shared" si="12"/>
        <v>0.8</v>
      </c>
    </row>
    <row r="494" spans="1:8" x14ac:dyDescent="0.25">
      <c r="A494" s="22">
        <v>36</v>
      </c>
      <c r="B494" s="22" t="s">
        <v>186</v>
      </c>
      <c r="C494" s="20" t="s">
        <v>181</v>
      </c>
      <c r="D494" s="22"/>
      <c r="E494" s="21">
        <v>5000</v>
      </c>
      <c r="F494" s="21">
        <v>5000</v>
      </c>
      <c r="G494" s="14">
        <v>4000</v>
      </c>
      <c r="H494" s="3">
        <f t="shared" si="12"/>
        <v>0.8</v>
      </c>
    </row>
    <row r="495" spans="1:8" x14ac:dyDescent="0.25">
      <c r="A495" s="22">
        <v>363</v>
      </c>
      <c r="B495" s="22" t="s">
        <v>188</v>
      </c>
      <c r="C495" s="20" t="s">
        <v>181</v>
      </c>
      <c r="D495" s="22"/>
      <c r="E495" s="21">
        <v>5000</v>
      </c>
      <c r="F495" s="21">
        <v>5000</v>
      </c>
      <c r="G495" s="14">
        <v>4000</v>
      </c>
      <c r="H495" s="3">
        <f t="shared" si="12"/>
        <v>0.8</v>
      </c>
    </row>
    <row r="496" spans="1:8" x14ac:dyDescent="0.25">
      <c r="A496" s="49" t="s">
        <v>195</v>
      </c>
      <c r="B496" s="49"/>
      <c r="C496" s="50"/>
      <c r="D496" s="49"/>
      <c r="E496" s="51">
        <f>SUM(E497)</f>
        <v>182000</v>
      </c>
      <c r="F496" s="51">
        <f>SUM(F497)</f>
        <v>182000</v>
      </c>
      <c r="G496" s="51">
        <f>SUM(G497)</f>
        <v>182000</v>
      </c>
      <c r="H496" s="52">
        <f t="shared" si="12"/>
        <v>1</v>
      </c>
    </row>
    <row r="497" spans="1:8" x14ac:dyDescent="0.25">
      <c r="A497" s="57" t="s">
        <v>196</v>
      </c>
      <c r="B497" s="57"/>
      <c r="C497" s="58"/>
      <c r="D497" s="57"/>
      <c r="E497" s="59">
        <f>SUM(E499,)</f>
        <v>182000</v>
      </c>
      <c r="F497" s="59">
        <f>SUM(F499,)</f>
        <v>182000</v>
      </c>
      <c r="G497" s="56">
        <v>182000</v>
      </c>
      <c r="H497" s="60">
        <f t="shared" si="12"/>
        <v>1</v>
      </c>
    </row>
    <row r="498" spans="1:8" x14ac:dyDescent="0.25">
      <c r="A498" s="30" t="s">
        <v>17</v>
      </c>
      <c r="B498" s="30"/>
      <c r="C498" s="28"/>
      <c r="D498" s="30"/>
      <c r="E498" s="29">
        <v>182000</v>
      </c>
      <c r="F498" s="29">
        <v>182000</v>
      </c>
      <c r="G498" s="14">
        <v>182000</v>
      </c>
      <c r="H498" s="3">
        <f t="shared" si="12"/>
        <v>1</v>
      </c>
    </row>
    <row r="499" spans="1:8" x14ac:dyDescent="0.25">
      <c r="A499" s="30">
        <v>3</v>
      </c>
      <c r="B499" s="30" t="s">
        <v>12</v>
      </c>
      <c r="C499" s="1" t="s">
        <v>18</v>
      </c>
      <c r="D499" s="30"/>
      <c r="E499" s="29">
        <f>SUM(E500)</f>
        <v>182000</v>
      </c>
      <c r="F499" s="29">
        <f>SUM(F500)</f>
        <v>182000</v>
      </c>
      <c r="G499" s="14">
        <v>182000</v>
      </c>
      <c r="H499" s="3">
        <f t="shared" si="12"/>
        <v>1</v>
      </c>
    </row>
    <row r="500" spans="1:8" x14ac:dyDescent="0.25">
      <c r="A500" s="30">
        <v>38</v>
      </c>
      <c r="B500" s="30" t="s">
        <v>197</v>
      </c>
      <c r="C500" s="1" t="s">
        <v>18</v>
      </c>
      <c r="D500" s="30"/>
      <c r="E500" s="29">
        <f>SUM(E501)</f>
        <v>182000</v>
      </c>
      <c r="F500" s="29">
        <f>SUM(F501)</f>
        <v>182000</v>
      </c>
      <c r="G500" s="14">
        <v>182000</v>
      </c>
      <c r="H500" s="3">
        <f t="shared" si="12"/>
        <v>1</v>
      </c>
    </row>
    <row r="501" spans="1:8" x14ac:dyDescent="0.25">
      <c r="A501" s="30">
        <v>381</v>
      </c>
      <c r="B501" s="30" t="s">
        <v>198</v>
      </c>
      <c r="C501" s="1" t="s">
        <v>18</v>
      </c>
      <c r="D501" s="30"/>
      <c r="E501" s="29">
        <v>182000</v>
      </c>
      <c r="F501" s="29">
        <v>182000</v>
      </c>
      <c r="G501" s="14">
        <v>182000</v>
      </c>
      <c r="H501" s="3">
        <f t="shared" si="12"/>
        <v>1</v>
      </c>
    </row>
    <row r="502" spans="1:8" x14ac:dyDescent="0.25">
      <c r="A502" s="49" t="s">
        <v>199</v>
      </c>
      <c r="B502" s="49"/>
      <c r="C502" s="50"/>
      <c r="D502" s="49"/>
      <c r="E502" s="51">
        <f>SUM(E503,E508,E513,E518,E523,E528)</f>
        <v>527000</v>
      </c>
      <c r="F502" s="51">
        <f>SUM(F503,F508,F513,F518,F523,F528)</f>
        <v>533000</v>
      </c>
      <c r="G502" s="51">
        <f>SUM(G503,G508,G513,G518,G523,G528)</f>
        <v>474115.9</v>
      </c>
      <c r="H502" s="52">
        <f t="shared" si="12"/>
        <v>0.88952326454033781</v>
      </c>
    </row>
    <row r="503" spans="1:8" x14ac:dyDescent="0.25">
      <c r="A503" s="53" t="s">
        <v>200</v>
      </c>
      <c r="B503" s="53"/>
      <c r="C503" s="54"/>
      <c r="D503" s="53"/>
      <c r="E503" s="55">
        <v>30000</v>
      </c>
      <c r="F503" s="55">
        <v>38000</v>
      </c>
      <c r="G503" s="56">
        <v>36051.339999999997</v>
      </c>
      <c r="H503" s="60">
        <f t="shared" ref="H503:H543" si="14">G503/F503</f>
        <v>0.94871947368421039</v>
      </c>
    </row>
    <row r="504" spans="1:8" x14ac:dyDescent="0.25">
      <c r="A504" s="22" t="s">
        <v>17</v>
      </c>
      <c r="B504" s="35"/>
      <c r="C504" s="20"/>
      <c r="D504" s="22"/>
      <c r="E504" s="21">
        <v>30000</v>
      </c>
      <c r="F504" s="21">
        <v>38000</v>
      </c>
      <c r="G504" s="14">
        <v>36051.339999999997</v>
      </c>
      <c r="H504" s="3">
        <f t="shared" si="14"/>
        <v>0.94871947368421039</v>
      </c>
    </row>
    <row r="505" spans="1:8" x14ac:dyDescent="0.25">
      <c r="A505" s="22">
        <v>3</v>
      </c>
      <c r="B505" s="22" t="s">
        <v>12</v>
      </c>
      <c r="C505" s="20" t="s">
        <v>201</v>
      </c>
      <c r="D505" s="22"/>
      <c r="E505" s="21">
        <v>30000</v>
      </c>
      <c r="F505" s="21">
        <v>38000</v>
      </c>
      <c r="G505" s="14">
        <v>36051.339999999997</v>
      </c>
      <c r="H505" s="3">
        <f t="shared" si="14"/>
        <v>0.94871947368421039</v>
      </c>
    </row>
    <row r="506" spans="1:8" x14ac:dyDescent="0.25">
      <c r="A506" s="22">
        <v>32</v>
      </c>
      <c r="B506" s="22" t="s">
        <v>37</v>
      </c>
      <c r="C506" s="20" t="s">
        <v>201</v>
      </c>
      <c r="D506" s="22"/>
      <c r="E506" s="21">
        <v>30000</v>
      </c>
      <c r="F506" s="21">
        <v>38000</v>
      </c>
      <c r="G506" s="14">
        <v>36051.339999999997</v>
      </c>
      <c r="H506" s="3">
        <f t="shared" si="14"/>
        <v>0.94871947368421039</v>
      </c>
    </row>
    <row r="507" spans="1:8" x14ac:dyDescent="0.25">
      <c r="A507" s="22">
        <v>329</v>
      </c>
      <c r="B507" s="22" t="s">
        <v>54</v>
      </c>
      <c r="C507" s="20" t="s">
        <v>201</v>
      </c>
      <c r="D507" s="22"/>
      <c r="E507" s="21">
        <v>30000</v>
      </c>
      <c r="F507" s="21">
        <v>38000</v>
      </c>
      <c r="G507" s="14">
        <v>36051.339999999997</v>
      </c>
      <c r="H507" s="3">
        <f t="shared" si="14"/>
        <v>0.94871947368421039</v>
      </c>
    </row>
    <row r="508" spans="1:8" x14ac:dyDescent="0.25">
      <c r="A508" s="57" t="s">
        <v>202</v>
      </c>
      <c r="B508" s="57"/>
      <c r="C508" s="58"/>
      <c r="D508" s="57"/>
      <c r="E508" s="59">
        <f>SUM(E510)</f>
        <v>7000</v>
      </c>
      <c r="F508" s="59">
        <f>SUM(F510)</f>
        <v>7000</v>
      </c>
      <c r="G508" s="56">
        <v>7000</v>
      </c>
      <c r="H508" s="60">
        <f t="shared" si="14"/>
        <v>1</v>
      </c>
    </row>
    <row r="509" spans="1:8" x14ac:dyDescent="0.25">
      <c r="A509" s="30" t="s">
        <v>17</v>
      </c>
      <c r="B509" s="36"/>
      <c r="C509" s="28"/>
      <c r="D509" s="30"/>
      <c r="E509" s="29">
        <v>7000</v>
      </c>
      <c r="F509" s="29">
        <v>7000</v>
      </c>
      <c r="G509" s="14">
        <v>7000</v>
      </c>
      <c r="H509" s="3">
        <f t="shared" si="14"/>
        <v>1</v>
      </c>
    </row>
    <row r="510" spans="1:8" x14ac:dyDescent="0.25">
      <c r="A510" s="30">
        <v>3</v>
      </c>
      <c r="B510" s="30" t="s">
        <v>12</v>
      </c>
      <c r="C510" s="1" t="s">
        <v>201</v>
      </c>
      <c r="D510" s="30"/>
      <c r="E510" s="29">
        <f>SUM(E511)</f>
        <v>7000</v>
      </c>
      <c r="F510" s="29">
        <f>SUM(F511)</f>
        <v>7000</v>
      </c>
      <c r="G510" s="14">
        <v>7000</v>
      </c>
      <c r="H510" s="3">
        <f t="shared" si="14"/>
        <v>1</v>
      </c>
    </row>
    <row r="511" spans="1:8" x14ac:dyDescent="0.25">
      <c r="A511" s="30">
        <v>38</v>
      </c>
      <c r="B511" s="30" t="s">
        <v>19</v>
      </c>
      <c r="C511" s="1" t="s">
        <v>201</v>
      </c>
      <c r="D511" s="30"/>
      <c r="E511" s="29">
        <f>SUM(E512)</f>
        <v>7000</v>
      </c>
      <c r="F511" s="29">
        <f>SUM(F512)</f>
        <v>7000</v>
      </c>
      <c r="G511" s="14">
        <v>7000</v>
      </c>
      <c r="H511" s="3">
        <f t="shared" si="14"/>
        <v>1</v>
      </c>
    </row>
    <row r="512" spans="1:8" x14ac:dyDescent="0.25">
      <c r="A512" s="30">
        <v>381</v>
      </c>
      <c r="B512" s="30" t="s">
        <v>20</v>
      </c>
      <c r="C512" s="1" t="s">
        <v>201</v>
      </c>
      <c r="D512" s="30"/>
      <c r="E512" s="29">
        <v>7000</v>
      </c>
      <c r="F512" s="29">
        <v>7000</v>
      </c>
      <c r="G512" s="14">
        <v>7000</v>
      </c>
      <c r="H512" s="3">
        <f t="shared" si="14"/>
        <v>1</v>
      </c>
    </row>
    <row r="513" spans="1:8" x14ac:dyDescent="0.25">
      <c r="A513" s="53" t="s">
        <v>203</v>
      </c>
      <c r="B513" s="53"/>
      <c r="C513" s="54"/>
      <c r="D513" s="53"/>
      <c r="E513" s="55">
        <f>SUM(E515)</f>
        <v>20000</v>
      </c>
      <c r="F513" s="55">
        <v>28000</v>
      </c>
      <c r="G513" s="55">
        <v>28000</v>
      </c>
      <c r="H513" s="60">
        <f t="shared" si="14"/>
        <v>1</v>
      </c>
    </row>
    <row r="514" spans="1:8" x14ac:dyDescent="0.25">
      <c r="A514" s="22" t="s">
        <v>17</v>
      </c>
      <c r="B514" s="22"/>
      <c r="C514" s="20"/>
      <c r="D514" s="22"/>
      <c r="E514" s="21">
        <v>20000</v>
      </c>
      <c r="F514" s="21">
        <v>28000</v>
      </c>
      <c r="G514" s="21">
        <v>28000</v>
      </c>
      <c r="H514" s="3">
        <f t="shared" si="14"/>
        <v>1</v>
      </c>
    </row>
    <row r="515" spans="1:8" x14ac:dyDescent="0.25">
      <c r="A515" s="22">
        <v>3</v>
      </c>
      <c r="B515" s="22" t="s">
        <v>12</v>
      </c>
      <c r="C515" s="1" t="s">
        <v>201</v>
      </c>
      <c r="D515" s="22"/>
      <c r="E515" s="21">
        <f>SUM(E516)</f>
        <v>20000</v>
      </c>
      <c r="F515" s="21">
        <v>28000</v>
      </c>
      <c r="G515" s="21">
        <v>28000</v>
      </c>
      <c r="H515" s="3">
        <f t="shared" si="14"/>
        <v>1</v>
      </c>
    </row>
    <row r="516" spans="1:8" x14ac:dyDescent="0.25">
      <c r="A516" s="22">
        <v>32</v>
      </c>
      <c r="B516" s="22" t="s">
        <v>41</v>
      </c>
      <c r="C516" s="1" t="s">
        <v>201</v>
      </c>
      <c r="D516" s="22"/>
      <c r="E516" s="21">
        <f>SUM(E517)</f>
        <v>20000</v>
      </c>
      <c r="F516" s="21">
        <v>28000</v>
      </c>
      <c r="G516" s="21">
        <v>28000</v>
      </c>
      <c r="H516" s="3">
        <f t="shared" si="14"/>
        <v>1</v>
      </c>
    </row>
    <row r="517" spans="1:8" x14ac:dyDescent="0.25">
      <c r="A517" s="22">
        <v>329</v>
      </c>
      <c r="B517" s="22" t="s">
        <v>23</v>
      </c>
      <c r="C517" s="1" t="s">
        <v>201</v>
      </c>
      <c r="D517" s="22"/>
      <c r="E517" s="21">
        <v>20000</v>
      </c>
      <c r="F517" s="21">
        <v>28000</v>
      </c>
      <c r="G517" s="21">
        <v>28000</v>
      </c>
      <c r="H517" s="3">
        <f t="shared" si="14"/>
        <v>1</v>
      </c>
    </row>
    <row r="518" spans="1:8" x14ac:dyDescent="0.25">
      <c r="A518" s="53" t="s">
        <v>204</v>
      </c>
      <c r="B518" s="53"/>
      <c r="C518" s="54"/>
      <c r="D518" s="53"/>
      <c r="E518" s="55">
        <f>SUM(E520)</f>
        <v>20000</v>
      </c>
      <c r="F518" s="55">
        <f>SUM(F520)</f>
        <v>20000</v>
      </c>
      <c r="G518" s="56">
        <v>10000</v>
      </c>
      <c r="H518" s="60">
        <f t="shared" si="14"/>
        <v>0.5</v>
      </c>
    </row>
    <row r="519" spans="1:8" x14ac:dyDescent="0.25">
      <c r="A519" s="22" t="s">
        <v>17</v>
      </c>
      <c r="B519" s="22"/>
      <c r="C519" s="20"/>
      <c r="D519" s="22"/>
      <c r="E519" s="21">
        <v>20000</v>
      </c>
      <c r="F519" s="21">
        <v>20000</v>
      </c>
      <c r="G519" s="14">
        <v>10000</v>
      </c>
      <c r="H519" s="3">
        <f t="shared" si="14"/>
        <v>0.5</v>
      </c>
    </row>
    <row r="520" spans="1:8" x14ac:dyDescent="0.25">
      <c r="A520" s="22">
        <v>3</v>
      </c>
      <c r="B520" s="22" t="s">
        <v>12</v>
      </c>
      <c r="C520" s="20" t="s">
        <v>205</v>
      </c>
      <c r="D520" s="22"/>
      <c r="E520" s="21">
        <f>SUM(E521)</f>
        <v>20000</v>
      </c>
      <c r="F520" s="21">
        <f>SUM(F521)</f>
        <v>20000</v>
      </c>
      <c r="G520" s="14">
        <v>10000</v>
      </c>
      <c r="H520" s="3">
        <f t="shared" si="14"/>
        <v>0.5</v>
      </c>
    </row>
    <row r="521" spans="1:8" x14ac:dyDescent="0.25">
      <c r="A521" s="22">
        <v>38</v>
      </c>
      <c r="B521" s="22" t="s">
        <v>19</v>
      </c>
      <c r="C521" s="20" t="s">
        <v>205</v>
      </c>
      <c r="D521" s="22"/>
      <c r="E521" s="21">
        <f>SUM(E522)</f>
        <v>20000</v>
      </c>
      <c r="F521" s="21">
        <f>SUM(F522)</f>
        <v>20000</v>
      </c>
      <c r="G521" s="14">
        <v>10000</v>
      </c>
      <c r="H521" s="3">
        <f t="shared" si="14"/>
        <v>0.5</v>
      </c>
    </row>
    <row r="522" spans="1:8" x14ac:dyDescent="0.25">
      <c r="A522" s="22">
        <v>386</v>
      </c>
      <c r="B522" s="22" t="s">
        <v>206</v>
      </c>
      <c r="C522" s="20" t="s">
        <v>205</v>
      </c>
      <c r="D522" s="22"/>
      <c r="E522" s="21">
        <v>20000</v>
      </c>
      <c r="F522" s="21">
        <v>20000</v>
      </c>
      <c r="G522" s="14">
        <v>10000</v>
      </c>
      <c r="H522" s="3">
        <f t="shared" si="14"/>
        <v>0.5</v>
      </c>
    </row>
    <row r="523" spans="1:8" x14ac:dyDescent="0.25">
      <c r="A523" s="53" t="s">
        <v>207</v>
      </c>
      <c r="B523" s="53"/>
      <c r="C523" s="54"/>
      <c r="D523" s="53"/>
      <c r="E523" s="55">
        <v>0</v>
      </c>
      <c r="F523" s="55">
        <v>10000</v>
      </c>
      <c r="G523" s="56">
        <v>0</v>
      </c>
      <c r="H523" s="60">
        <f t="shared" si="14"/>
        <v>0</v>
      </c>
    </row>
    <row r="524" spans="1:8" x14ac:dyDescent="0.25">
      <c r="A524" s="22" t="s">
        <v>17</v>
      </c>
      <c r="B524" s="22"/>
      <c r="C524" s="20"/>
      <c r="D524" s="22"/>
      <c r="E524" s="21">
        <v>0</v>
      </c>
      <c r="F524" s="21">
        <v>10000</v>
      </c>
      <c r="G524" s="14">
        <v>0</v>
      </c>
      <c r="H524" s="3">
        <f t="shared" si="14"/>
        <v>0</v>
      </c>
    </row>
    <row r="525" spans="1:8" x14ac:dyDescent="0.25">
      <c r="A525" s="22">
        <v>3</v>
      </c>
      <c r="B525" s="22" t="s">
        <v>12</v>
      </c>
      <c r="C525" s="20" t="s">
        <v>205</v>
      </c>
      <c r="D525" s="22"/>
      <c r="E525" s="21">
        <v>0</v>
      </c>
      <c r="F525" s="21">
        <v>10000</v>
      </c>
      <c r="G525" s="14">
        <v>0</v>
      </c>
      <c r="H525" s="3">
        <f t="shared" si="14"/>
        <v>0</v>
      </c>
    </row>
    <row r="526" spans="1:8" x14ac:dyDescent="0.25">
      <c r="A526" s="22">
        <v>38</v>
      </c>
      <c r="B526" s="22" t="s">
        <v>19</v>
      </c>
      <c r="C526" s="20" t="s">
        <v>205</v>
      </c>
      <c r="D526" s="22"/>
      <c r="E526" s="21">
        <v>0</v>
      </c>
      <c r="F526" s="21">
        <v>10000</v>
      </c>
      <c r="G526" s="14">
        <v>0</v>
      </c>
      <c r="H526" s="3">
        <f t="shared" si="14"/>
        <v>0</v>
      </c>
    </row>
    <row r="527" spans="1:8" x14ac:dyDescent="0.25">
      <c r="A527" s="22">
        <v>386</v>
      </c>
      <c r="B527" s="22" t="s">
        <v>206</v>
      </c>
      <c r="C527" s="20" t="s">
        <v>205</v>
      </c>
      <c r="D527" s="22"/>
      <c r="E527" s="21">
        <v>0</v>
      </c>
      <c r="F527" s="21">
        <v>10000</v>
      </c>
      <c r="G527" s="14">
        <v>0</v>
      </c>
      <c r="H527" s="3">
        <f t="shared" si="14"/>
        <v>0</v>
      </c>
    </row>
    <row r="528" spans="1:8" x14ac:dyDescent="0.25">
      <c r="A528" s="53" t="s">
        <v>271</v>
      </c>
      <c r="B528" s="53"/>
      <c r="C528" s="54"/>
      <c r="D528" s="53"/>
      <c r="E528" s="55">
        <v>450000</v>
      </c>
      <c r="F528" s="55">
        <v>430000</v>
      </c>
      <c r="G528" s="56">
        <v>393064.56</v>
      </c>
      <c r="H528" s="60">
        <f t="shared" si="14"/>
        <v>0.91410362790697675</v>
      </c>
    </row>
    <row r="529" spans="1:8" x14ac:dyDescent="0.25">
      <c r="A529" s="22" t="s">
        <v>66</v>
      </c>
      <c r="B529" s="22"/>
      <c r="C529" s="20"/>
      <c r="D529" s="22"/>
      <c r="E529" s="21">
        <v>450000</v>
      </c>
      <c r="F529" s="21">
        <v>430000</v>
      </c>
      <c r="G529" s="14">
        <v>393064.56</v>
      </c>
      <c r="H529" s="3">
        <f t="shared" si="14"/>
        <v>0.91410362790697675</v>
      </c>
    </row>
    <row r="530" spans="1:8" x14ac:dyDescent="0.25">
      <c r="A530" s="22">
        <v>4</v>
      </c>
      <c r="B530" s="22" t="s">
        <v>12</v>
      </c>
      <c r="C530" s="20" t="s">
        <v>201</v>
      </c>
      <c r="D530" s="22"/>
      <c r="E530" s="21">
        <v>450000</v>
      </c>
      <c r="F530" s="21">
        <v>430000</v>
      </c>
      <c r="G530" s="14">
        <v>393064.56</v>
      </c>
      <c r="H530" s="3">
        <f t="shared" si="14"/>
        <v>0.91410362790697675</v>
      </c>
    </row>
    <row r="531" spans="1:8" x14ac:dyDescent="0.25">
      <c r="A531" s="22">
        <v>42</v>
      </c>
      <c r="B531" s="22" t="s">
        <v>19</v>
      </c>
      <c r="C531" s="20" t="s">
        <v>201</v>
      </c>
      <c r="D531" s="22"/>
      <c r="E531" s="21">
        <v>450000</v>
      </c>
      <c r="F531" s="21">
        <v>430000</v>
      </c>
      <c r="G531" s="14">
        <v>393064.56</v>
      </c>
      <c r="H531" s="3">
        <f t="shared" si="14"/>
        <v>0.91410362790697675</v>
      </c>
    </row>
    <row r="532" spans="1:8" x14ac:dyDescent="0.25">
      <c r="A532" s="22">
        <v>421</v>
      </c>
      <c r="B532" s="22" t="s">
        <v>206</v>
      </c>
      <c r="C532" s="20" t="s">
        <v>201</v>
      </c>
      <c r="D532" s="22"/>
      <c r="E532" s="21">
        <v>450000</v>
      </c>
      <c r="F532" s="21">
        <v>430000</v>
      </c>
      <c r="G532" s="14">
        <v>393064.56</v>
      </c>
      <c r="H532" s="3">
        <f t="shared" si="14"/>
        <v>0.91410362790697675</v>
      </c>
    </row>
    <row r="533" spans="1:8" x14ac:dyDescent="0.25">
      <c r="A533" s="49" t="s">
        <v>208</v>
      </c>
      <c r="B533" s="49"/>
      <c r="C533" s="50"/>
      <c r="D533" s="49"/>
      <c r="E533" s="51">
        <f>SUM(E534,E539,E544)</f>
        <v>106000</v>
      </c>
      <c r="F533" s="51">
        <f>SUM(F534,F539,F544)</f>
        <v>96000</v>
      </c>
      <c r="G533" s="51">
        <f>SUM(G534,G539,G544)</f>
        <v>82304.88</v>
      </c>
      <c r="H533" s="52">
        <f t="shared" si="14"/>
        <v>0.85734250000000001</v>
      </c>
    </row>
    <row r="534" spans="1:8" x14ac:dyDescent="0.25">
      <c r="A534" s="53" t="s">
        <v>209</v>
      </c>
      <c r="B534" s="53"/>
      <c r="C534" s="54"/>
      <c r="D534" s="53"/>
      <c r="E534" s="55">
        <f>SUM(E536)</f>
        <v>80000</v>
      </c>
      <c r="F534" s="55">
        <f>SUM(F536)</f>
        <v>80000</v>
      </c>
      <c r="G534" s="56">
        <v>67604.88</v>
      </c>
      <c r="H534" s="60">
        <f t="shared" si="14"/>
        <v>0.84506100000000006</v>
      </c>
    </row>
    <row r="535" spans="1:8" x14ac:dyDescent="0.25">
      <c r="A535" s="22" t="s">
        <v>210</v>
      </c>
      <c r="B535" s="22"/>
      <c r="C535" s="20"/>
      <c r="D535" s="22"/>
      <c r="E535" s="21">
        <v>80000</v>
      </c>
      <c r="F535" s="21">
        <v>80000</v>
      </c>
      <c r="G535" s="14">
        <v>67604.88</v>
      </c>
      <c r="H535" s="3">
        <f t="shared" si="14"/>
        <v>0.84506100000000006</v>
      </c>
    </row>
    <row r="536" spans="1:8" x14ac:dyDescent="0.25">
      <c r="A536" s="22">
        <v>3</v>
      </c>
      <c r="B536" s="22" t="s">
        <v>12</v>
      </c>
      <c r="C536" s="20" t="s">
        <v>211</v>
      </c>
      <c r="D536" s="22"/>
      <c r="E536" s="21">
        <f>SUM(E537)</f>
        <v>80000</v>
      </c>
      <c r="F536" s="21">
        <f>SUM(F537)</f>
        <v>80000</v>
      </c>
      <c r="G536" s="14">
        <v>67604.88</v>
      </c>
      <c r="H536" s="3">
        <f t="shared" si="14"/>
        <v>0.84506100000000006</v>
      </c>
    </row>
    <row r="537" spans="1:8" x14ac:dyDescent="0.25">
      <c r="A537" s="22">
        <v>37</v>
      </c>
      <c r="B537" s="22" t="s">
        <v>14</v>
      </c>
      <c r="C537" s="20" t="s">
        <v>211</v>
      </c>
      <c r="D537" s="22"/>
      <c r="E537" s="21">
        <f>SUM(E538)</f>
        <v>80000</v>
      </c>
      <c r="F537" s="21">
        <f>SUM(F538)</f>
        <v>80000</v>
      </c>
      <c r="G537" s="14">
        <v>67604.88</v>
      </c>
      <c r="H537" s="3">
        <f t="shared" si="14"/>
        <v>0.84506100000000006</v>
      </c>
    </row>
    <row r="538" spans="1:8" x14ac:dyDescent="0.25">
      <c r="A538" s="22">
        <v>372</v>
      </c>
      <c r="B538" s="22" t="s">
        <v>191</v>
      </c>
      <c r="C538" s="20" t="s">
        <v>211</v>
      </c>
      <c r="D538" s="22"/>
      <c r="E538" s="21">
        <v>80000</v>
      </c>
      <c r="F538" s="21">
        <v>80000</v>
      </c>
      <c r="G538" s="14">
        <v>67604.88</v>
      </c>
      <c r="H538" s="3">
        <f t="shared" si="14"/>
        <v>0.84506100000000006</v>
      </c>
    </row>
    <row r="539" spans="1:8" x14ac:dyDescent="0.25">
      <c r="A539" s="53" t="s">
        <v>212</v>
      </c>
      <c r="B539" s="53"/>
      <c r="C539" s="54"/>
      <c r="D539" s="53"/>
      <c r="E539" s="55">
        <v>16000</v>
      </c>
      <c r="F539" s="55">
        <v>16000</v>
      </c>
      <c r="G539" s="56">
        <v>14700</v>
      </c>
      <c r="H539" s="60">
        <f t="shared" si="14"/>
        <v>0.91874999999999996</v>
      </c>
    </row>
    <row r="540" spans="1:8" x14ac:dyDescent="0.25">
      <c r="A540" s="22" t="s">
        <v>213</v>
      </c>
      <c r="B540" s="22"/>
      <c r="C540" s="20"/>
      <c r="D540" s="22"/>
      <c r="E540" s="21">
        <v>16000</v>
      </c>
      <c r="F540" s="21">
        <v>16000</v>
      </c>
      <c r="G540" s="14">
        <v>14700</v>
      </c>
      <c r="H540" s="3">
        <f t="shared" si="14"/>
        <v>0.91874999999999996</v>
      </c>
    </row>
    <row r="541" spans="1:8" x14ac:dyDescent="0.25">
      <c r="A541" s="22">
        <v>3</v>
      </c>
      <c r="B541" s="22" t="s">
        <v>12</v>
      </c>
      <c r="C541" s="20" t="s">
        <v>211</v>
      </c>
      <c r="D541" s="22"/>
      <c r="E541" s="21">
        <v>16000</v>
      </c>
      <c r="F541" s="21">
        <v>16000</v>
      </c>
      <c r="G541" s="14">
        <v>14700</v>
      </c>
      <c r="H541" s="3">
        <f t="shared" si="14"/>
        <v>0.91874999999999996</v>
      </c>
    </row>
    <row r="542" spans="1:8" x14ac:dyDescent="0.25">
      <c r="A542" s="22">
        <v>37</v>
      </c>
      <c r="B542" s="22" t="s">
        <v>14</v>
      </c>
      <c r="C542" s="20" t="s">
        <v>211</v>
      </c>
      <c r="D542" s="22"/>
      <c r="E542" s="21">
        <v>16000</v>
      </c>
      <c r="F542" s="21">
        <v>16000</v>
      </c>
      <c r="G542" s="14">
        <v>14700</v>
      </c>
      <c r="H542" s="3">
        <f t="shared" si="14"/>
        <v>0.91874999999999996</v>
      </c>
    </row>
    <row r="543" spans="1:8" x14ac:dyDescent="0.25">
      <c r="A543" s="22">
        <v>372</v>
      </c>
      <c r="B543" s="22" t="s">
        <v>191</v>
      </c>
      <c r="C543" s="20" t="s">
        <v>211</v>
      </c>
      <c r="D543" s="31"/>
      <c r="E543" s="21">
        <v>16000</v>
      </c>
      <c r="F543" s="21">
        <v>16000</v>
      </c>
      <c r="G543" s="14">
        <v>14700</v>
      </c>
      <c r="H543" s="3">
        <f t="shared" si="14"/>
        <v>0.91874999999999996</v>
      </c>
    </row>
    <row r="544" spans="1:8" x14ac:dyDescent="0.25">
      <c r="A544" s="53" t="s">
        <v>214</v>
      </c>
      <c r="B544" s="53"/>
      <c r="C544" s="54"/>
      <c r="D544" s="53"/>
      <c r="E544" s="55">
        <f>SUM(E546)</f>
        <v>10000</v>
      </c>
      <c r="F544" s="55">
        <v>0</v>
      </c>
      <c r="G544" s="55">
        <v>0</v>
      </c>
      <c r="H544" s="60">
        <v>0</v>
      </c>
    </row>
    <row r="545" spans="1:8" x14ac:dyDescent="0.25">
      <c r="A545" s="22" t="s">
        <v>17</v>
      </c>
      <c r="B545" s="22"/>
      <c r="C545" s="20"/>
      <c r="D545" s="22"/>
      <c r="E545" s="21">
        <v>10000</v>
      </c>
      <c r="F545" s="21">
        <v>0</v>
      </c>
      <c r="G545" s="21">
        <v>0</v>
      </c>
      <c r="H545" s="3">
        <v>0</v>
      </c>
    </row>
    <row r="546" spans="1:8" x14ac:dyDescent="0.25">
      <c r="A546" s="22">
        <v>3</v>
      </c>
      <c r="B546" s="22" t="s">
        <v>12</v>
      </c>
      <c r="C546" s="20" t="s">
        <v>181</v>
      </c>
      <c r="D546" s="22"/>
      <c r="E546" s="21">
        <f>SUM(E547)</f>
        <v>10000</v>
      </c>
      <c r="F546" s="21">
        <v>0</v>
      </c>
      <c r="G546" s="21">
        <v>0</v>
      </c>
      <c r="H546" s="3">
        <v>0</v>
      </c>
    </row>
    <row r="547" spans="1:8" x14ac:dyDescent="0.25">
      <c r="A547" s="22">
        <v>36</v>
      </c>
      <c r="B547" s="22" t="s">
        <v>185</v>
      </c>
      <c r="C547" s="20" t="s">
        <v>181</v>
      </c>
      <c r="D547" s="22"/>
      <c r="E547" s="21">
        <f>SUM(E548)</f>
        <v>10000</v>
      </c>
      <c r="F547" s="21">
        <v>0</v>
      </c>
      <c r="G547" s="21">
        <v>0</v>
      </c>
      <c r="H547" s="3">
        <v>0</v>
      </c>
    </row>
    <row r="548" spans="1:8" x14ac:dyDescent="0.25">
      <c r="A548" s="22">
        <v>363</v>
      </c>
      <c r="B548" s="22" t="s">
        <v>188</v>
      </c>
      <c r="C548" s="20" t="s">
        <v>181</v>
      </c>
      <c r="D548" s="22"/>
      <c r="E548" s="21">
        <v>10000</v>
      </c>
      <c r="F548" s="21">
        <v>0</v>
      </c>
      <c r="G548" s="21">
        <v>0</v>
      </c>
      <c r="H548" s="3">
        <v>0</v>
      </c>
    </row>
    <row r="549" spans="1:8" x14ac:dyDescent="0.25">
      <c r="A549" s="51" t="s">
        <v>264</v>
      </c>
      <c r="B549" s="51"/>
      <c r="C549" s="51"/>
      <c r="D549" s="51"/>
      <c r="E549" s="51">
        <f>SUM(E550)</f>
        <v>50000</v>
      </c>
      <c r="F549" s="51">
        <f>SUM(F550)</f>
        <v>175000</v>
      </c>
      <c r="G549" s="51">
        <f>SUM(G550)</f>
        <v>172241.33</v>
      </c>
      <c r="H549" s="52">
        <f t="shared" ref="H549:H612" si="15">G549/F549</f>
        <v>0.98423617142857134</v>
      </c>
    </row>
    <row r="550" spans="1:8" x14ac:dyDescent="0.25">
      <c r="A550" s="53" t="s">
        <v>24</v>
      </c>
      <c r="B550" s="53"/>
      <c r="C550" s="54"/>
      <c r="D550" s="53"/>
      <c r="E550" s="55">
        <v>50000</v>
      </c>
      <c r="F550" s="55">
        <v>175000</v>
      </c>
      <c r="G550" s="56">
        <v>172241.33</v>
      </c>
      <c r="H550" s="60">
        <f t="shared" si="15"/>
        <v>0.98423617142857134</v>
      </c>
    </row>
    <row r="551" spans="1:8" x14ac:dyDescent="0.25">
      <c r="A551" s="23" t="s">
        <v>17</v>
      </c>
      <c r="B551" s="23"/>
      <c r="C551" s="24"/>
      <c r="D551" s="23"/>
      <c r="E551" s="25">
        <v>50000</v>
      </c>
      <c r="F551" s="25">
        <v>175000</v>
      </c>
      <c r="G551" s="14">
        <v>172241.33</v>
      </c>
      <c r="H551" s="3">
        <f t="shared" si="15"/>
        <v>0.98423617142857134</v>
      </c>
    </row>
    <row r="552" spans="1:8" x14ac:dyDescent="0.25">
      <c r="A552" s="22">
        <v>3</v>
      </c>
      <c r="B552" s="22" t="s">
        <v>12</v>
      </c>
      <c r="C552" s="20" t="s">
        <v>13</v>
      </c>
      <c r="D552" s="22"/>
      <c r="E552" s="25">
        <v>50000</v>
      </c>
      <c r="F552" s="25">
        <v>175000</v>
      </c>
      <c r="G552" s="14">
        <v>172241.33</v>
      </c>
      <c r="H552" s="3">
        <f t="shared" si="15"/>
        <v>0.98423617142857134</v>
      </c>
    </row>
    <row r="553" spans="1:8" x14ac:dyDescent="0.25">
      <c r="A553" s="22">
        <v>38</v>
      </c>
      <c r="B553" s="22" t="s">
        <v>19</v>
      </c>
      <c r="C553" s="20" t="s">
        <v>13</v>
      </c>
      <c r="D553" s="22"/>
      <c r="E553" s="25">
        <v>50000</v>
      </c>
      <c r="F553" s="25">
        <v>175000</v>
      </c>
      <c r="G553" s="14">
        <v>172241.33</v>
      </c>
      <c r="H553" s="3">
        <f t="shared" si="15"/>
        <v>0.98423617142857134</v>
      </c>
    </row>
    <row r="554" spans="1:8" x14ac:dyDescent="0.25">
      <c r="A554" s="22">
        <v>386</v>
      </c>
      <c r="B554" s="22" t="s">
        <v>25</v>
      </c>
      <c r="C554" s="20" t="s">
        <v>13</v>
      </c>
      <c r="D554" s="22"/>
      <c r="E554" s="25">
        <v>50000</v>
      </c>
      <c r="F554" s="25">
        <v>175000</v>
      </c>
      <c r="G554" s="14">
        <v>172241.33</v>
      </c>
      <c r="H554" s="3">
        <f t="shared" si="15"/>
        <v>0.98423617142857134</v>
      </c>
    </row>
    <row r="555" spans="1:8" x14ac:dyDescent="0.25">
      <c r="A555" s="41" t="s">
        <v>215</v>
      </c>
      <c r="B555" s="41"/>
      <c r="C555" s="41"/>
      <c r="D555" s="41"/>
      <c r="E555" s="41">
        <f>SUM(E557,E563)</f>
        <v>691500</v>
      </c>
      <c r="F555" s="41">
        <f>SUM(F557,F563)</f>
        <v>614000</v>
      </c>
      <c r="G555" s="41">
        <f>SUM(G557,G563)</f>
        <v>539734.87</v>
      </c>
      <c r="H555" s="42">
        <f t="shared" si="15"/>
        <v>0.87904701954397391</v>
      </c>
    </row>
    <row r="556" spans="1:8" x14ac:dyDescent="0.25">
      <c r="A556" s="51" t="s">
        <v>33</v>
      </c>
      <c r="B556" s="51"/>
      <c r="C556" s="51"/>
      <c r="D556" s="51"/>
      <c r="E556" s="51">
        <f>SUM(E557,E563)</f>
        <v>691500</v>
      </c>
      <c r="F556" s="51">
        <f>SUM(F557,F563)</f>
        <v>614000</v>
      </c>
      <c r="G556" s="51">
        <f>SUM(G557,G563)</f>
        <v>539734.87</v>
      </c>
      <c r="H556" s="52">
        <f t="shared" si="15"/>
        <v>0.87904701954397391</v>
      </c>
    </row>
    <row r="557" spans="1:8" x14ac:dyDescent="0.25">
      <c r="A557" s="53" t="s">
        <v>216</v>
      </c>
      <c r="B557" s="53"/>
      <c r="C557" s="54"/>
      <c r="D557" s="53"/>
      <c r="E557" s="55">
        <v>615000</v>
      </c>
      <c r="F557" s="55">
        <v>545000</v>
      </c>
      <c r="G557" s="56">
        <v>503822.86</v>
      </c>
      <c r="H557" s="60">
        <f t="shared" si="15"/>
        <v>0.92444561467889907</v>
      </c>
    </row>
    <row r="558" spans="1:8" x14ac:dyDescent="0.25">
      <c r="A558" s="22" t="s">
        <v>17</v>
      </c>
      <c r="B558" s="22"/>
      <c r="C558" s="20"/>
      <c r="D558" s="22"/>
      <c r="E558" s="21">
        <f>SUM(E559,)</f>
        <v>615000</v>
      </c>
      <c r="F558" s="21">
        <v>545000</v>
      </c>
      <c r="G558" s="14">
        <v>503822.86</v>
      </c>
      <c r="H558" s="3">
        <f t="shared" si="15"/>
        <v>0.92444561467889907</v>
      </c>
    </row>
    <row r="559" spans="1:8" x14ac:dyDescent="0.25">
      <c r="A559" s="22">
        <v>3</v>
      </c>
      <c r="B559" s="22" t="s">
        <v>35</v>
      </c>
      <c r="C559" s="20" t="s">
        <v>59</v>
      </c>
      <c r="D559" s="22"/>
      <c r="E559" s="21">
        <f>SUM(E560,)</f>
        <v>615000</v>
      </c>
      <c r="F559" s="21">
        <v>545000</v>
      </c>
      <c r="G559" s="14">
        <v>503822.86</v>
      </c>
      <c r="H559" s="3">
        <f t="shared" si="15"/>
        <v>0.92444561467889907</v>
      </c>
    </row>
    <row r="560" spans="1:8" x14ac:dyDescent="0.25">
      <c r="A560" s="22">
        <v>31</v>
      </c>
      <c r="B560" s="22" t="s">
        <v>217</v>
      </c>
      <c r="C560" s="20" t="s">
        <v>59</v>
      </c>
      <c r="D560" s="22"/>
      <c r="E560" s="21">
        <f>SUM(E561,E562)</f>
        <v>615000</v>
      </c>
      <c r="F560" s="21">
        <f>SUM(F561,F562)</f>
        <v>545000</v>
      </c>
      <c r="G560" s="14">
        <f>SUM(G561:G562)</f>
        <v>503822.86</v>
      </c>
      <c r="H560" s="3">
        <f t="shared" si="15"/>
        <v>0.92444561467889907</v>
      </c>
    </row>
    <row r="561" spans="1:8" x14ac:dyDescent="0.25">
      <c r="A561" s="22">
        <v>311</v>
      </c>
      <c r="B561" s="22" t="s">
        <v>218</v>
      </c>
      <c r="C561" s="20" t="s">
        <v>59</v>
      </c>
      <c r="D561" s="22"/>
      <c r="E561" s="21">
        <v>435000</v>
      </c>
      <c r="F561" s="21">
        <v>375000</v>
      </c>
      <c r="G561" s="14">
        <v>432465.13</v>
      </c>
      <c r="H561" s="3">
        <f t="shared" si="15"/>
        <v>1.1532403466666667</v>
      </c>
    </row>
    <row r="562" spans="1:8" x14ac:dyDescent="0.25">
      <c r="A562" s="22">
        <v>313</v>
      </c>
      <c r="B562" s="22" t="s">
        <v>219</v>
      </c>
      <c r="C562" s="20" t="s">
        <v>59</v>
      </c>
      <c r="D562" s="22"/>
      <c r="E562" s="21">
        <v>180000</v>
      </c>
      <c r="F562" s="21">
        <v>170000</v>
      </c>
      <c r="G562" s="14">
        <v>71357.73</v>
      </c>
      <c r="H562" s="3">
        <f t="shared" si="15"/>
        <v>0.41975135294117644</v>
      </c>
    </row>
    <row r="563" spans="1:8" x14ac:dyDescent="0.25">
      <c r="A563" s="53" t="s">
        <v>220</v>
      </c>
      <c r="B563" s="53"/>
      <c r="C563" s="54"/>
      <c r="D563" s="53"/>
      <c r="E563" s="55">
        <f>SUM(E567,E569)</f>
        <v>76500</v>
      </c>
      <c r="F563" s="55">
        <v>69000</v>
      </c>
      <c r="G563" s="56">
        <v>35912.01</v>
      </c>
      <c r="H563" s="60">
        <f t="shared" si="15"/>
        <v>0.52046391304347828</v>
      </c>
    </row>
    <row r="564" spans="1:8" x14ac:dyDescent="0.25">
      <c r="A564" s="22" t="s">
        <v>17</v>
      </c>
      <c r="B564" s="22"/>
      <c r="C564" s="20"/>
      <c r="D564" s="22"/>
      <c r="E564" s="21">
        <v>76500</v>
      </c>
      <c r="F564" s="21">
        <v>69000</v>
      </c>
      <c r="G564" s="14">
        <v>35912.01</v>
      </c>
      <c r="H564" s="3">
        <f t="shared" si="15"/>
        <v>0.52046391304347828</v>
      </c>
    </row>
    <row r="565" spans="1:8" x14ac:dyDescent="0.25">
      <c r="A565" s="22">
        <v>3</v>
      </c>
      <c r="B565" s="22" t="s">
        <v>35</v>
      </c>
      <c r="C565" s="20" t="s">
        <v>59</v>
      </c>
      <c r="D565" s="22"/>
      <c r="E565" s="21">
        <v>76500</v>
      </c>
      <c r="F565" s="21">
        <v>69000</v>
      </c>
      <c r="G565" s="14">
        <f>SUM(G567:G568)</f>
        <v>35912.01</v>
      </c>
      <c r="H565" s="3">
        <f t="shared" si="15"/>
        <v>0.52046391304347828</v>
      </c>
    </row>
    <row r="566" spans="1:8" x14ac:dyDescent="0.25">
      <c r="A566" s="22">
        <v>31</v>
      </c>
      <c r="B566" s="22" t="s">
        <v>217</v>
      </c>
      <c r="C566" s="20" t="s">
        <v>59</v>
      </c>
      <c r="D566" s="22"/>
      <c r="E566" s="21">
        <v>25000</v>
      </c>
      <c r="F566" s="21">
        <v>25000</v>
      </c>
      <c r="G566" s="14">
        <v>23700</v>
      </c>
      <c r="H566" s="3">
        <f t="shared" si="15"/>
        <v>0.94799999999999995</v>
      </c>
    </row>
    <row r="567" spans="1:8" x14ac:dyDescent="0.25">
      <c r="A567" s="22">
        <v>312</v>
      </c>
      <c r="B567" s="22" t="s">
        <v>221</v>
      </c>
      <c r="C567" s="20" t="s">
        <v>59</v>
      </c>
      <c r="D567" s="22"/>
      <c r="E567" s="21">
        <v>25000</v>
      </c>
      <c r="F567" s="21">
        <v>25000</v>
      </c>
      <c r="G567" s="14">
        <v>23700</v>
      </c>
      <c r="H567" s="3">
        <f t="shared" si="15"/>
        <v>0.94799999999999995</v>
      </c>
    </row>
    <row r="568" spans="1:8" x14ac:dyDescent="0.25">
      <c r="A568" s="22">
        <v>32</v>
      </c>
      <c r="B568" s="22" t="s">
        <v>41</v>
      </c>
      <c r="C568" s="20" t="s">
        <v>59</v>
      </c>
      <c r="D568" s="22"/>
      <c r="E568" s="21">
        <f>SUM(E569:E569)</f>
        <v>51500</v>
      </c>
      <c r="F568" s="21">
        <f>5000+6000+1000+12000+20000</f>
        <v>44000</v>
      </c>
      <c r="G568" s="14">
        <v>12212.01</v>
      </c>
      <c r="H568" s="3">
        <f t="shared" si="15"/>
        <v>0.27754568181818184</v>
      </c>
    </row>
    <row r="569" spans="1:8" x14ac:dyDescent="0.25">
      <c r="A569" s="22">
        <v>321</v>
      </c>
      <c r="B569" s="22" t="s">
        <v>222</v>
      </c>
      <c r="C569" s="20" t="s">
        <v>59</v>
      </c>
      <c r="D569" s="22"/>
      <c r="E569" s="21">
        <v>51500</v>
      </c>
      <c r="F569" s="21">
        <v>44000</v>
      </c>
      <c r="G569" s="14">
        <v>12212.01</v>
      </c>
      <c r="H569" s="3">
        <f t="shared" si="15"/>
        <v>0.27754568181818184</v>
      </c>
    </row>
    <row r="570" spans="1:8" x14ac:dyDescent="0.25">
      <c r="A570" s="41" t="s">
        <v>223</v>
      </c>
      <c r="B570" s="41"/>
      <c r="C570" s="41"/>
      <c r="D570" s="41"/>
      <c r="E570" s="41">
        <f>SUM(E571,E638,E632)</f>
        <v>1190100</v>
      </c>
      <c r="F570" s="41">
        <f>SUM(F571,F638,F632)</f>
        <v>1215760</v>
      </c>
      <c r="G570" s="41">
        <v>1180401.45</v>
      </c>
      <c r="H570" s="42">
        <f t="shared" si="15"/>
        <v>0.97091650490228332</v>
      </c>
    </row>
    <row r="571" spans="1:8" x14ac:dyDescent="0.25">
      <c r="A571" s="51" t="s">
        <v>33</v>
      </c>
      <c r="B571" s="51"/>
      <c r="C571" s="51"/>
      <c r="D571" s="51"/>
      <c r="E571" s="51">
        <f>SUM(E572,E578,E585,E590,E595,E600,E605,E611,E616,E622)</f>
        <v>1161100</v>
      </c>
      <c r="F571" s="51">
        <f>SUM(F572,F578,F585,F590,F595,F600,F605,F611,F616,F622,F627)</f>
        <v>1198660</v>
      </c>
      <c r="G571" s="51">
        <f>SUM(G572,G578,G585,G590,G595,G600,G605,G611,G616,G622,G627)</f>
        <v>1162781.2899999998</v>
      </c>
      <c r="H571" s="52">
        <f t="shared" si="15"/>
        <v>0.97006765054310629</v>
      </c>
    </row>
    <row r="572" spans="1:8" x14ac:dyDescent="0.25">
      <c r="A572" s="53" t="s">
        <v>216</v>
      </c>
      <c r="B572" s="53"/>
      <c r="C572" s="54"/>
      <c r="D572" s="53"/>
      <c r="E572" s="55">
        <v>784000</v>
      </c>
      <c r="F572" s="55">
        <v>803000</v>
      </c>
      <c r="G572" s="56">
        <v>794595.59</v>
      </c>
      <c r="H572" s="60">
        <f t="shared" si="15"/>
        <v>0.98953373599003736</v>
      </c>
    </row>
    <row r="573" spans="1:8" x14ac:dyDescent="0.25">
      <c r="A573" s="22" t="s">
        <v>224</v>
      </c>
      <c r="B573" s="22"/>
      <c r="C573" s="20"/>
      <c r="D573" s="22"/>
      <c r="E573" s="21">
        <v>784000</v>
      </c>
      <c r="F573" s="21">
        <v>803000</v>
      </c>
      <c r="G573" s="14">
        <v>794595.59</v>
      </c>
      <c r="H573" s="3">
        <f t="shared" si="15"/>
        <v>0.98953373599003736</v>
      </c>
    </row>
    <row r="574" spans="1:8" x14ac:dyDescent="0.25">
      <c r="A574" s="22">
        <v>3</v>
      </c>
      <c r="B574" s="22" t="s">
        <v>35</v>
      </c>
      <c r="C574" s="20" t="s">
        <v>59</v>
      </c>
      <c r="D574" s="22"/>
      <c r="E574" s="21">
        <v>784000</v>
      </c>
      <c r="F574" s="21">
        <v>803000</v>
      </c>
      <c r="G574" s="14">
        <v>794595.59</v>
      </c>
      <c r="H574" s="3">
        <f t="shared" si="15"/>
        <v>0.98953373599003736</v>
      </c>
    </row>
    <row r="575" spans="1:8" x14ac:dyDescent="0.25">
      <c r="A575" s="22">
        <v>31</v>
      </c>
      <c r="B575" s="22" t="s">
        <v>217</v>
      </c>
      <c r="C575" s="20" t="s">
        <v>59</v>
      </c>
      <c r="D575" s="22"/>
      <c r="E575" s="21">
        <f>SUM(E576,E577)</f>
        <v>784000</v>
      </c>
      <c r="F575" s="21">
        <f>SUM(F576,F577)</f>
        <v>803000</v>
      </c>
      <c r="G575" s="14">
        <f>SUM(G577,G576)</f>
        <v>794595.59000000008</v>
      </c>
      <c r="H575" s="3">
        <f t="shared" si="15"/>
        <v>0.98953373599003747</v>
      </c>
    </row>
    <row r="576" spans="1:8" x14ac:dyDescent="0.25">
      <c r="A576" s="22">
        <v>311</v>
      </c>
      <c r="B576" s="22" t="s">
        <v>218</v>
      </c>
      <c r="C576" s="20" t="s">
        <v>59</v>
      </c>
      <c r="D576" s="22"/>
      <c r="E576" s="21">
        <v>545000</v>
      </c>
      <c r="F576" s="21">
        <v>566000</v>
      </c>
      <c r="G576" s="14">
        <f>538305.14+23403.3</f>
        <v>561708.44000000006</v>
      </c>
      <c r="H576" s="3">
        <f t="shared" si="15"/>
        <v>0.9924177385159012</v>
      </c>
    </row>
    <row r="577" spans="1:8" x14ac:dyDescent="0.25">
      <c r="A577" s="22">
        <v>313</v>
      </c>
      <c r="B577" s="22" t="s">
        <v>219</v>
      </c>
      <c r="C577" s="20" t="s">
        <v>59</v>
      </c>
      <c r="D577" s="22"/>
      <c r="E577" s="21">
        <v>239000</v>
      </c>
      <c r="F577" s="21">
        <v>237000</v>
      </c>
      <c r="G577" s="14">
        <f>140427.07+92460.08</f>
        <v>232887.15000000002</v>
      </c>
      <c r="H577" s="3">
        <f t="shared" si="15"/>
        <v>0.9826462025316457</v>
      </c>
    </row>
    <row r="578" spans="1:8" x14ac:dyDescent="0.25">
      <c r="A578" s="53" t="s">
        <v>220</v>
      </c>
      <c r="B578" s="53"/>
      <c r="C578" s="54"/>
      <c r="D578" s="53"/>
      <c r="E578" s="55">
        <v>52000</v>
      </c>
      <c r="F578" s="55">
        <v>51800</v>
      </c>
      <c r="G578" s="56">
        <v>52092.800000000003</v>
      </c>
      <c r="H578" s="60">
        <f t="shared" si="15"/>
        <v>1.0056525096525097</v>
      </c>
    </row>
    <row r="579" spans="1:8" x14ac:dyDescent="0.25">
      <c r="A579" s="22" t="s">
        <v>224</v>
      </c>
      <c r="B579" s="22"/>
      <c r="C579" s="20"/>
      <c r="D579" s="22"/>
      <c r="E579" s="21">
        <v>52000</v>
      </c>
      <c r="F579" s="21">
        <v>51800</v>
      </c>
      <c r="G579" s="14">
        <v>52092.800000000003</v>
      </c>
      <c r="H579" s="3">
        <f t="shared" si="15"/>
        <v>1.0056525096525097</v>
      </c>
    </row>
    <row r="580" spans="1:8" x14ac:dyDescent="0.25">
      <c r="A580" s="22">
        <v>3</v>
      </c>
      <c r="B580" s="22" t="s">
        <v>35</v>
      </c>
      <c r="C580" s="20" t="s">
        <v>59</v>
      </c>
      <c r="D580" s="22"/>
      <c r="E580" s="21">
        <v>52000</v>
      </c>
      <c r="F580" s="21">
        <f>SUM(F582:F583)</f>
        <v>51800</v>
      </c>
      <c r="G580" s="14">
        <f>SUM(G583,G582)</f>
        <v>52092.800000000003</v>
      </c>
      <c r="H580" s="3">
        <f t="shared" si="15"/>
        <v>1.0056525096525097</v>
      </c>
    </row>
    <row r="581" spans="1:8" x14ac:dyDescent="0.25">
      <c r="A581" s="22">
        <v>31</v>
      </c>
      <c r="B581" s="22" t="s">
        <v>217</v>
      </c>
      <c r="C581" s="20" t="s">
        <v>59</v>
      </c>
      <c r="D581" s="22"/>
      <c r="E581" s="21">
        <v>22000</v>
      </c>
      <c r="F581" s="21">
        <v>29000</v>
      </c>
      <c r="G581" s="14">
        <v>31900</v>
      </c>
      <c r="H581" s="3">
        <f t="shared" si="15"/>
        <v>1.1000000000000001</v>
      </c>
    </row>
    <row r="582" spans="1:8" x14ac:dyDescent="0.25">
      <c r="A582" s="22">
        <v>312</v>
      </c>
      <c r="B582" s="22" t="s">
        <v>221</v>
      </c>
      <c r="C582" s="20" t="s">
        <v>59</v>
      </c>
      <c r="D582" s="22"/>
      <c r="E582" s="21">
        <v>22000</v>
      </c>
      <c r="F582" s="21">
        <v>29000</v>
      </c>
      <c r="G582" s="14">
        <v>31900</v>
      </c>
      <c r="H582" s="3">
        <f t="shared" si="15"/>
        <v>1.1000000000000001</v>
      </c>
    </row>
    <row r="583" spans="1:8" x14ac:dyDescent="0.25">
      <c r="A583" s="22">
        <v>32</v>
      </c>
      <c r="B583" s="22" t="s">
        <v>41</v>
      </c>
      <c r="C583" s="20" t="s">
        <v>59</v>
      </c>
      <c r="D583" s="22"/>
      <c r="E583" s="21">
        <v>30000</v>
      </c>
      <c r="F583" s="21">
        <v>22800</v>
      </c>
      <c r="G583" s="14">
        <v>20192.8</v>
      </c>
      <c r="H583" s="3">
        <f t="shared" si="15"/>
        <v>0.88564912280701746</v>
      </c>
    </row>
    <row r="584" spans="1:8" x14ac:dyDescent="0.25">
      <c r="A584" s="22">
        <v>321</v>
      </c>
      <c r="B584" s="22" t="s">
        <v>222</v>
      </c>
      <c r="C584" s="20" t="s">
        <v>59</v>
      </c>
      <c r="D584" s="22"/>
      <c r="E584" s="21">
        <v>30000</v>
      </c>
      <c r="F584" s="21">
        <v>22800</v>
      </c>
      <c r="G584" s="14">
        <v>20192.8</v>
      </c>
      <c r="H584" s="3">
        <f t="shared" si="15"/>
        <v>0.88564912280701746</v>
      </c>
    </row>
    <row r="585" spans="1:8" x14ac:dyDescent="0.25">
      <c r="A585" s="53" t="s">
        <v>42</v>
      </c>
      <c r="B585" s="53"/>
      <c r="C585" s="54"/>
      <c r="D585" s="53"/>
      <c r="E585" s="55">
        <v>66000</v>
      </c>
      <c r="F585" s="55">
        <v>45900</v>
      </c>
      <c r="G585" s="56">
        <v>45165.48</v>
      </c>
      <c r="H585" s="60">
        <f t="shared" si="15"/>
        <v>0.9839973856209151</v>
      </c>
    </row>
    <row r="586" spans="1:8" x14ac:dyDescent="0.25">
      <c r="A586" s="65" t="s">
        <v>225</v>
      </c>
      <c r="B586" s="65"/>
      <c r="C586" s="65"/>
      <c r="D586" s="65"/>
      <c r="E586" s="21">
        <v>66000</v>
      </c>
      <c r="F586" s="21">
        <v>45500</v>
      </c>
      <c r="G586" s="14">
        <v>45165.48</v>
      </c>
      <c r="H586" s="3">
        <f t="shared" si="15"/>
        <v>0.99264791208791214</v>
      </c>
    </row>
    <row r="587" spans="1:8" x14ac:dyDescent="0.25">
      <c r="A587" s="22">
        <v>3</v>
      </c>
      <c r="B587" s="22" t="s">
        <v>35</v>
      </c>
      <c r="C587" s="20" t="s">
        <v>40</v>
      </c>
      <c r="D587" s="22"/>
      <c r="E587" s="21">
        <v>66000</v>
      </c>
      <c r="F587" s="21">
        <v>45500</v>
      </c>
      <c r="G587" s="14">
        <v>45165.48</v>
      </c>
      <c r="H587" s="3">
        <f t="shared" si="15"/>
        <v>0.99264791208791214</v>
      </c>
    </row>
    <row r="588" spans="1:8" x14ac:dyDescent="0.25">
      <c r="A588" s="22">
        <v>32</v>
      </c>
      <c r="B588" s="22" t="s">
        <v>41</v>
      </c>
      <c r="C588" s="20" t="s">
        <v>40</v>
      </c>
      <c r="D588" s="22"/>
      <c r="E588" s="21">
        <v>66000</v>
      </c>
      <c r="F588" s="21">
        <v>45500</v>
      </c>
      <c r="G588" s="14">
        <v>45165.48</v>
      </c>
      <c r="H588" s="3">
        <f t="shared" si="15"/>
        <v>0.99264791208791214</v>
      </c>
    </row>
    <row r="589" spans="1:8" x14ac:dyDescent="0.25">
      <c r="A589" s="22">
        <v>323</v>
      </c>
      <c r="B589" s="22" t="s">
        <v>44</v>
      </c>
      <c r="C589" s="20" t="s">
        <v>40</v>
      </c>
      <c r="D589" s="22"/>
      <c r="E589" s="21">
        <v>66000</v>
      </c>
      <c r="F589" s="21">
        <v>45500</v>
      </c>
      <c r="G589" s="14">
        <v>45165.48</v>
      </c>
      <c r="H589" s="3">
        <f t="shared" si="15"/>
        <v>0.99264791208791214</v>
      </c>
    </row>
    <row r="590" spans="1:8" x14ac:dyDescent="0.25">
      <c r="A590" s="53" t="s">
        <v>226</v>
      </c>
      <c r="B590" s="53"/>
      <c r="C590" s="54"/>
      <c r="D590" s="53"/>
      <c r="E590" s="55">
        <v>1000</v>
      </c>
      <c r="F590" s="55">
        <v>4000</v>
      </c>
      <c r="G590" s="56">
        <v>3400</v>
      </c>
      <c r="H590" s="60">
        <f t="shared" si="15"/>
        <v>0.85</v>
      </c>
    </row>
    <row r="591" spans="1:8" x14ac:dyDescent="0.25">
      <c r="A591" s="22" t="s">
        <v>227</v>
      </c>
      <c r="B591" s="22"/>
      <c r="C591" s="20"/>
      <c r="D591" s="22" t="s">
        <v>1</v>
      </c>
      <c r="E591" s="21">
        <v>1000</v>
      </c>
      <c r="F591" s="21">
        <v>4000</v>
      </c>
      <c r="G591" s="14">
        <v>3400</v>
      </c>
      <c r="H591" s="3">
        <f t="shared" si="15"/>
        <v>0.85</v>
      </c>
    </row>
    <row r="592" spans="1:8" x14ac:dyDescent="0.25">
      <c r="A592" s="22">
        <v>3</v>
      </c>
      <c r="B592" s="22" t="s">
        <v>12</v>
      </c>
      <c r="C592" s="20" t="s">
        <v>40</v>
      </c>
      <c r="D592" s="22" t="s">
        <v>1</v>
      </c>
      <c r="E592" s="21">
        <v>1000</v>
      </c>
      <c r="F592" s="21">
        <v>4000</v>
      </c>
      <c r="G592" s="14">
        <v>3400</v>
      </c>
      <c r="H592" s="3">
        <f t="shared" si="15"/>
        <v>0.85</v>
      </c>
    </row>
    <row r="593" spans="1:8" x14ac:dyDescent="0.25">
      <c r="A593" s="22">
        <v>32</v>
      </c>
      <c r="B593" s="22" t="s">
        <v>47</v>
      </c>
      <c r="C593" s="20" t="s">
        <v>40</v>
      </c>
      <c r="D593" s="22"/>
      <c r="E593" s="21">
        <v>1000</v>
      </c>
      <c r="F593" s="21">
        <v>4000</v>
      </c>
      <c r="G593" s="14">
        <v>3400</v>
      </c>
      <c r="H593" s="3">
        <f t="shared" si="15"/>
        <v>0.85</v>
      </c>
    </row>
    <row r="594" spans="1:8" x14ac:dyDescent="0.25">
      <c r="A594" s="22">
        <v>323</v>
      </c>
      <c r="B594" s="22" t="s">
        <v>54</v>
      </c>
      <c r="C594" s="20" t="s">
        <v>40</v>
      </c>
      <c r="D594" s="22"/>
      <c r="E594" s="21">
        <v>1000</v>
      </c>
      <c r="F594" s="21">
        <v>4000</v>
      </c>
      <c r="G594" s="14">
        <v>3400</v>
      </c>
      <c r="H594" s="3">
        <f t="shared" si="15"/>
        <v>0.85</v>
      </c>
    </row>
    <row r="595" spans="1:8" x14ac:dyDescent="0.25">
      <c r="A595" s="53" t="s">
        <v>50</v>
      </c>
      <c r="B595" s="53"/>
      <c r="C595" s="54"/>
      <c r="D595" s="53"/>
      <c r="E595" s="55">
        <v>1000</v>
      </c>
      <c r="F595" s="55">
        <v>100</v>
      </c>
      <c r="G595" s="56">
        <v>100</v>
      </c>
      <c r="H595" s="60">
        <f t="shared" si="15"/>
        <v>1</v>
      </c>
    </row>
    <row r="596" spans="1:8" x14ac:dyDescent="0.25">
      <c r="A596" s="23" t="s">
        <v>227</v>
      </c>
      <c r="B596" s="23"/>
      <c r="C596" s="24"/>
      <c r="D596" s="23"/>
      <c r="E596" s="25">
        <v>1000</v>
      </c>
      <c r="F596" s="25">
        <v>100</v>
      </c>
      <c r="G596" s="14">
        <v>100</v>
      </c>
      <c r="H596" s="3">
        <f t="shared" si="15"/>
        <v>1</v>
      </c>
    </row>
    <row r="597" spans="1:8" ht="21" x14ac:dyDescent="0.35">
      <c r="A597" s="22">
        <v>3</v>
      </c>
      <c r="B597" s="22" t="s">
        <v>12</v>
      </c>
      <c r="C597" s="20" t="s">
        <v>59</v>
      </c>
      <c r="D597" s="26" t="s">
        <v>1</v>
      </c>
      <c r="E597" s="25">
        <v>1000</v>
      </c>
      <c r="F597" s="25">
        <v>100</v>
      </c>
      <c r="G597" s="14">
        <v>100</v>
      </c>
      <c r="H597" s="3">
        <f t="shared" si="15"/>
        <v>1</v>
      </c>
    </row>
    <row r="598" spans="1:8" x14ac:dyDescent="0.25">
      <c r="A598" s="22">
        <v>32</v>
      </c>
      <c r="B598" s="22" t="s">
        <v>41</v>
      </c>
      <c r="C598" s="20" t="s">
        <v>59</v>
      </c>
      <c r="D598" s="22"/>
      <c r="E598" s="25">
        <v>1000</v>
      </c>
      <c r="F598" s="25">
        <v>100</v>
      </c>
      <c r="G598" s="14">
        <v>100</v>
      </c>
      <c r="H598" s="3">
        <f t="shared" si="15"/>
        <v>1</v>
      </c>
    </row>
    <row r="599" spans="1:8" x14ac:dyDescent="0.25">
      <c r="A599" s="22">
        <v>324</v>
      </c>
      <c r="B599" s="22" t="s">
        <v>52</v>
      </c>
      <c r="C599" s="20" t="s">
        <v>59</v>
      </c>
      <c r="D599" s="22"/>
      <c r="E599" s="25">
        <v>1000</v>
      </c>
      <c r="F599" s="25">
        <v>100</v>
      </c>
      <c r="G599" s="14">
        <v>100</v>
      </c>
      <c r="H599" s="3">
        <f t="shared" si="15"/>
        <v>1</v>
      </c>
    </row>
    <row r="600" spans="1:8" x14ac:dyDescent="0.25">
      <c r="A600" s="53" t="s">
        <v>228</v>
      </c>
      <c r="B600" s="53"/>
      <c r="C600" s="54"/>
      <c r="D600" s="53"/>
      <c r="E600" s="55">
        <v>8000</v>
      </c>
      <c r="F600" s="55">
        <v>15000</v>
      </c>
      <c r="G600" s="56">
        <v>13194.14</v>
      </c>
      <c r="H600" s="60">
        <f t="shared" si="15"/>
        <v>0.87960933333333324</v>
      </c>
    </row>
    <row r="601" spans="1:8" x14ac:dyDescent="0.25">
      <c r="A601" s="22" t="s">
        <v>227</v>
      </c>
      <c r="B601" s="22"/>
      <c r="C601" s="20"/>
      <c r="D601" s="22" t="s">
        <v>1</v>
      </c>
      <c r="E601" s="21">
        <v>8000</v>
      </c>
      <c r="F601" s="21">
        <v>15000</v>
      </c>
      <c r="G601" s="14">
        <v>13194.14</v>
      </c>
      <c r="H601" s="3">
        <f t="shared" si="15"/>
        <v>0.87960933333333324</v>
      </c>
    </row>
    <row r="602" spans="1:8" x14ac:dyDescent="0.25">
      <c r="A602" s="22">
        <v>3</v>
      </c>
      <c r="B602" s="22" t="s">
        <v>12</v>
      </c>
      <c r="C602" s="20" t="s">
        <v>59</v>
      </c>
      <c r="D602" s="22"/>
      <c r="E602" s="21">
        <v>8000</v>
      </c>
      <c r="F602" s="21">
        <v>15000</v>
      </c>
      <c r="G602" s="14">
        <v>13194.14</v>
      </c>
      <c r="H602" s="3">
        <f t="shared" si="15"/>
        <v>0.87960933333333324</v>
      </c>
    </row>
    <row r="603" spans="1:8" x14ac:dyDescent="0.25">
      <c r="A603" s="22">
        <v>32</v>
      </c>
      <c r="B603" s="22" t="s">
        <v>41</v>
      </c>
      <c r="C603" s="20" t="s">
        <v>59</v>
      </c>
      <c r="D603" s="22"/>
      <c r="E603" s="21">
        <v>8000</v>
      </c>
      <c r="F603" s="21">
        <v>15000</v>
      </c>
      <c r="G603" s="14">
        <v>13194.14</v>
      </c>
      <c r="H603" s="3">
        <f t="shared" si="15"/>
        <v>0.87960933333333324</v>
      </c>
    </row>
    <row r="604" spans="1:8" x14ac:dyDescent="0.25">
      <c r="A604" s="22">
        <v>329</v>
      </c>
      <c r="B604" s="22" t="s">
        <v>23</v>
      </c>
      <c r="C604" s="20" t="s">
        <v>59</v>
      </c>
      <c r="D604" s="22"/>
      <c r="E604" s="21">
        <v>8000</v>
      </c>
      <c r="F604" s="21">
        <v>15000</v>
      </c>
      <c r="G604" s="14">
        <v>13194.14</v>
      </c>
      <c r="H604" s="3">
        <f t="shared" si="15"/>
        <v>0.87960933333333324</v>
      </c>
    </row>
    <row r="605" spans="1:8" x14ac:dyDescent="0.25">
      <c r="A605" s="53" t="s">
        <v>229</v>
      </c>
      <c r="B605" s="53"/>
      <c r="C605" s="54"/>
      <c r="D605" s="53"/>
      <c r="E605" s="55">
        <f>SUM(E607)</f>
        <v>233000</v>
      </c>
      <c r="F605" s="55">
        <v>236710</v>
      </c>
      <c r="G605" s="56">
        <v>213711.16</v>
      </c>
      <c r="H605" s="60">
        <f t="shared" si="15"/>
        <v>0.90283959275062309</v>
      </c>
    </row>
    <row r="606" spans="1:8" ht="21" x14ac:dyDescent="0.35">
      <c r="A606" s="22" t="s">
        <v>230</v>
      </c>
      <c r="B606" s="22"/>
      <c r="C606" s="20"/>
      <c r="D606" s="26" t="s">
        <v>1</v>
      </c>
      <c r="E606" s="21">
        <v>233000</v>
      </c>
      <c r="F606" s="21">
        <v>236710</v>
      </c>
      <c r="G606" s="14">
        <v>213711.16</v>
      </c>
      <c r="H606" s="3">
        <f t="shared" si="15"/>
        <v>0.90283959275062309</v>
      </c>
    </row>
    <row r="607" spans="1:8" x14ac:dyDescent="0.25">
      <c r="A607" s="22">
        <v>3</v>
      </c>
      <c r="B607" s="22" t="s">
        <v>35</v>
      </c>
      <c r="C607" s="20" t="s">
        <v>36</v>
      </c>
      <c r="D607" s="22"/>
      <c r="E607" s="21">
        <f>SUM(E608)</f>
        <v>233000</v>
      </c>
      <c r="F607" s="21">
        <v>236710</v>
      </c>
      <c r="G607" s="14">
        <v>213711.16</v>
      </c>
      <c r="H607" s="3">
        <f t="shared" si="15"/>
        <v>0.90283959275062309</v>
      </c>
    </row>
    <row r="608" spans="1:8" x14ac:dyDescent="0.25">
      <c r="A608" s="22">
        <v>32</v>
      </c>
      <c r="B608" s="22" t="s">
        <v>37</v>
      </c>
      <c r="C608" s="20" t="s">
        <v>36</v>
      </c>
      <c r="D608" s="22"/>
      <c r="E608" s="21">
        <f>SUM(E609:E610)</f>
        <v>233000</v>
      </c>
      <c r="F608" s="21">
        <f>F609+F610</f>
        <v>236710</v>
      </c>
      <c r="G608" s="14">
        <f>SUM(G609:G610)</f>
        <v>213711.16</v>
      </c>
      <c r="H608" s="3">
        <f t="shared" si="15"/>
        <v>0.90283959275062309</v>
      </c>
    </row>
    <row r="609" spans="1:8" x14ac:dyDescent="0.25">
      <c r="A609" s="22">
        <v>322</v>
      </c>
      <c r="B609" s="22" t="s">
        <v>38</v>
      </c>
      <c r="C609" s="20" t="s">
        <v>36</v>
      </c>
      <c r="D609" s="22"/>
      <c r="E609" s="21">
        <v>218000</v>
      </c>
      <c r="F609" s="21">
        <f>205910+25000</f>
        <v>230910</v>
      </c>
      <c r="G609" s="14">
        <v>208023.66</v>
      </c>
      <c r="H609" s="3">
        <f t="shared" si="15"/>
        <v>0.90088631934519947</v>
      </c>
    </row>
    <row r="610" spans="1:8" x14ac:dyDescent="0.25">
      <c r="A610" s="22">
        <v>323</v>
      </c>
      <c r="B610" s="22" t="s">
        <v>44</v>
      </c>
      <c r="C610" s="20" t="s">
        <v>36</v>
      </c>
      <c r="D610" s="22"/>
      <c r="E610" s="21">
        <v>15000</v>
      </c>
      <c r="F610" s="21">
        <v>5800</v>
      </c>
      <c r="G610" s="14">
        <v>5687.5</v>
      </c>
      <c r="H610" s="3">
        <f t="shared" si="15"/>
        <v>0.9806034482758621</v>
      </c>
    </row>
    <row r="611" spans="1:8" x14ac:dyDescent="0.25">
      <c r="A611" s="53" t="s">
        <v>231</v>
      </c>
      <c r="B611" s="53"/>
      <c r="C611" s="54"/>
      <c r="D611" s="53"/>
      <c r="E611" s="55">
        <v>4000</v>
      </c>
      <c r="F611" s="55">
        <v>300</v>
      </c>
      <c r="G611" s="55">
        <v>300</v>
      </c>
      <c r="H611" s="60">
        <f t="shared" si="15"/>
        <v>1</v>
      </c>
    </row>
    <row r="612" spans="1:8" x14ac:dyDescent="0.25">
      <c r="A612" s="22" t="s">
        <v>230</v>
      </c>
      <c r="B612" s="22"/>
      <c r="C612" s="20"/>
      <c r="D612" s="22" t="s">
        <v>1</v>
      </c>
      <c r="E612" s="21">
        <v>4000</v>
      </c>
      <c r="F612" s="21">
        <v>300</v>
      </c>
      <c r="G612" s="21">
        <v>300</v>
      </c>
      <c r="H612" s="3">
        <f t="shared" si="15"/>
        <v>1</v>
      </c>
    </row>
    <row r="613" spans="1:8" x14ac:dyDescent="0.25">
      <c r="A613" s="22">
        <v>3</v>
      </c>
      <c r="B613" s="22" t="s">
        <v>12</v>
      </c>
      <c r="C613" s="20" t="s">
        <v>40</v>
      </c>
      <c r="D613" s="22"/>
      <c r="E613" s="21">
        <v>4000</v>
      </c>
      <c r="F613" s="21">
        <v>300</v>
      </c>
      <c r="G613" s="21">
        <v>300</v>
      </c>
      <c r="H613" s="3">
        <f t="shared" ref="H613:H663" si="16">G613/F613</f>
        <v>1</v>
      </c>
    </row>
    <row r="614" spans="1:8" x14ac:dyDescent="0.25">
      <c r="A614" s="22">
        <v>32</v>
      </c>
      <c r="B614" s="22" t="s">
        <v>41</v>
      </c>
      <c r="C614" s="20" t="s">
        <v>40</v>
      </c>
      <c r="D614" s="22"/>
      <c r="E614" s="21">
        <v>4000</v>
      </c>
      <c r="F614" s="21">
        <v>300</v>
      </c>
      <c r="G614" s="21">
        <v>300</v>
      </c>
      <c r="H614" s="3">
        <f t="shared" si="16"/>
        <v>1</v>
      </c>
    </row>
    <row r="615" spans="1:8" x14ac:dyDescent="0.25">
      <c r="A615" s="22">
        <v>329</v>
      </c>
      <c r="B615" s="22" t="s">
        <v>23</v>
      </c>
      <c r="C615" s="20" t="s">
        <v>40</v>
      </c>
      <c r="D615" s="22"/>
      <c r="E615" s="21">
        <v>4000</v>
      </c>
      <c r="F615" s="21">
        <v>300</v>
      </c>
      <c r="G615" s="21">
        <v>300</v>
      </c>
      <c r="H615" s="3">
        <f t="shared" si="16"/>
        <v>1</v>
      </c>
    </row>
    <row r="616" spans="1:8" x14ac:dyDescent="0.25">
      <c r="A616" s="53" t="s">
        <v>232</v>
      </c>
      <c r="B616" s="53"/>
      <c r="C616" s="54"/>
      <c r="D616" s="53"/>
      <c r="E616" s="55">
        <f>SUM(E618)</f>
        <v>8000</v>
      </c>
      <c r="F616" s="55">
        <v>34500</v>
      </c>
      <c r="G616" s="56">
        <v>35868.39</v>
      </c>
      <c r="H616" s="60">
        <f t="shared" si="16"/>
        <v>1.0396634782608696</v>
      </c>
    </row>
    <row r="617" spans="1:8" x14ac:dyDescent="0.25">
      <c r="A617" s="22" t="s">
        <v>230</v>
      </c>
      <c r="B617" s="22"/>
      <c r="C617" s="20"/>
      <c r="D617" s="22"/>
      <c r="E617" s="21">
        <v>8000</v>
      </c>
      <c r="F617" s="21">
        <v>33500</v>
      </c>
      <c r="G617" s="14">
        <v>35868.39</v>
      </c>
      <c r="H617" s="3">
        <f t="shared" si="16"/>
        <v>1.0706982089552239</v>
      </c>
    </row>
    <row r="618" spans="1:8" x14ac:dyDescent="0.25">
      <c r="A618" s="22">
        <v>3</v>
      </c>
      <c r="B618" s="22" t="s">
        <v>12</v>
      </c>
      <c r="C618" s="20" t="s">
        <v>57</v>
      </c>
      <c r="D618" s="22" t="s">
        <v>1</v>
      </c>
      <c r="E618" s="21">
        <f>SUM(E619)</f>
        <v>8000</v>
      </c>
      <c r="F618" s="21">
        <v>33500</v>
      </c>
      <c r="G618" s="14">
        <v>35868.39</v>
      </c>
      <c r="H618" s="3">
        <f t="shared" si="16"/>
        <v>1.0706982089552239</v>
      </c>
    </row>
    <row r="619" spans="1:8" x14ac:dyDescent="0.25">
      <c r="A619" s="22">
        <v>32</v>
      </c>
      <c r="B619" s="22" t="s">
        <v>41</v>
      </c>
      <c r="C619" s="20" t="s">
        <v>57</v>
      </c>
      <c r="D619" s="22"/>
      <c r="E619" s="21">
        <f>SUM(E620:E621)</f>
        <v>8000</v>
      </c>
      <c r="F619" s="21">
        <f>SUM(F620:F621)</f>
        <v>33500</v>
      </c>
      <c r="G619" s="21">
        <f>SUM(G620:G621)</f>
        <v>35868.39</v>
      </c>
      <c r="H619" s="3">
        <f t="shared" si="16"/>
        <v>1.0706982089552239</v>
      </c>
    </row>
    <row r="620" spans="1:8" x14ac:dyDescent="0.25">
      <c r="A620" s="22">
        <v>323</v>
      </c>
      <c r="B620" s="22" t="s">
        <v>44</v>
      </c>
      <c r="C620" s="20" t="s">
        <v>57</v>
      </c>
      <c r="D620" s="22"/>
      <c r="E620" s="21">
        <v>4000</v>
      </c>
      <c r="F620" s="21">
        <v>17500</v>
      </c>
      <c r="G620" s="14">
        <v>20609.04</v>
      </c>
      <c r="H620" s="3">
        <f t="shared" si="16"/>
        <v>1.1776594285714286</v>
      </c>
    </row>
    <row r="621" spans="1:8" x14ac:dyDescent="0.25">
      <c r="A621" s="22">
        <v>329</v>
      </c>
      <c r="B621" s="22" t="s">
        <v>64</v>
      </c>
      <c r="C621" s="20" t="s">
        <v>57</v>
      </c>
      <c r="D621" s="22"/>
      <c r="E621" s="21">
        <v>4000</v>
      </c>
      <c r="F621" s="21">
        <v>16000</v>
      </c>
      <c r="G621" s="14">
        <v>15259.35</v>
      </c>
      <c r="H621" s="3">
        <f t="shared" si="16"/>
        <v>0.95370937499999997</v>
      </c>
    </row>
    <row r="622" spans="1:8" x14ac:dyDescent="0.25">
      <c r="A622" s="53" t="s">
        <v>233</v>
      </c>
      <c r="B622" s="53"/>
      <c r="C622" s="54"/>
      <c r="D622" s="53"/>
      <c r="E622" s="55">
        <v>4100</v>
      </c>
      <c r="F622" s="55">
        <v>4350</v>
      </c>
      <c r="G622" s="56">
        <v>4353.7299999999996</v>
      </c>
      <c r="H622" s="60">
        <f t="shared" si="16"/>
        <v>1.0008574712643676</v>
      </c>
    </row>
    <row r="623" spans="1:8" ht="18.75" x14ac:dyDescent="0.3">
      <c r="A623" s="22" t="s">
        <v>230</v>
      </c>
      <c r="B623" s="22"/>
      <c r="C623" s="20"/>
      <c r="D623" s="27" t="s">
        <v>1</v>
      </c>
      <c r="E623" s="21">
        <v>4100</v>
      </c>
      <c r="F623" s="21">
        <v>4350</v>
      </c>
      <c r="G623" s="14">
        <v>4353.7299999999996</v>
      </c>
      <c r="H623" s="3">
        <f t="shared" si="16"/>
        <v>1.0008574712643676</v>
      </c>
    </row>
    <row r="624" spans="1:8" x14ac:dyDescent="0.25">
      <c r="A624" s="22">
        <v>3</v>
      </c>
      <c r="B624" s="22" t="s">
        <v>12</v>
      </c>
      <c r="C624" s="20" t="s">
        <v>57</v>
      </c>
      <c r="D624" s="22"/>
      <c r="E624" s="21">
        <v>4100</v>
      </c>
      <c r="F624" s="21">
        <v>4350</v>
      </c>
      <c r="G624" s="14">
        <v>4353.7299999999996</v>
      </c>
      <c r="H624" s="3">
        <f t="shared" si="16"/>
        <v>1.0008574712643676</v>
      </c>
    </row>
    <row r="625" spans="1:8" x14ac:dyDescent="0.25">
      <c r="A625" s="22">
        <v>34</v>
      </c>
      <c r="B625" s="22" t="s">
        <v>47</v>
      </c>
      <c r="C625" s="20" t="s">
        <v>57</v>
      </c>
      <c r="D625" s="22"/>
      <c r="E625" s="21">
        <v>4100</v>
      </c>
      <c r="F625" s="21">
        <v>4350</v>
      </c>
      <c r="G625" s="14">
        <v>4353.7299999999996</v>
      </c>
      <c r="H625" s="3">
        <f t="shared" si="16"/>
        <v>1.0008574712643676</v>
      </c>
    </row>
    <row r="626" spans="1:8" x14ac:dyDescent="0.25">
      <c r="A626" s="22">
        <v>343</v>
      </c>
      <c r="B626" s="22" t="s">
        <v>49</v>
      </c>
      <c r="C626" s="20" t="s">
        <v>57</v>
      </c>
      <c r="D626" s="22"/>
      <c r="E626" s="21">
        <v>4100</v>
      </c>
      <c r="F626" s="21">
        <v>4350</v>
      </c>
      <c r="G626" s="14">
        <v>4353.7299999999996</v>
      </c>
      <c r="H626" s="3">
        <f t="shared" si="16"/>
        <v>1.0008574712643676</v>
      </c>
    </row>
    <row r="627" spans="1:8" x14ac:dyDescent="0.25">
      <c r="A627" s="53" t="s">
        <v>234</v>
      </c>
      <c r="B627" s="53"/>
      <c r="C627" s="54"/>
      <c r="D627" s="53"/>
      <c r="E627" s="55">
        <v>0</v>
      </c>
      <c r="F627" s="55">
        <v>3000</v>
      </c>
      <c r="G627" s="56">
        <v>0</v>
      </c>
      <c r="H627" s="60">
        <f t="shared" si="16"/>
        <v>0</v>
      </c>
    </row>
    <row r="628" spans="1:8" x14ac:dyDescent="0.25">
      <c r="A628" s="22" t="s">
        <v>230</v>
      </c>
      <c r="B628" s="22"/>
      <c r="C628" s="20"/>
      <c r="D628" s="22" t="s">
        <v>1</v>
      </c>
      <c r="E628" s="21">
        <v>0</v>
      </c>
      <c r="F628" s="21">
        <v>3000</v>
      </c>
      <c r="G628" s="14">
        <v>0</v>
      </c>
      <c r="H628" s="3">
        <f t="shared" si="16"/>
        <v>0</v>
      </c>
    </row>
    <row r="629" spans="1:8" x14ac:dyDescent="0.25">
      <c r="A629" s="22">
        <v>3</v>
      </c>
      <c r="B629" s="22" t="s">
        <v>12</v>
      </c>
      <c r="C629" s="20" t="s">
        <v>57</v>
      </c>
      <c r="D629" s="22"/>
      <c r="E629" s="21">
        <v>0</v>
      </c>
      <c r="F629" s="21">
        <v>3000</v>
      </c>
      <c r="G629" s="14">
        <v>0</v>
      </c>
      <c r="H629" s="3">
        <f t="shared" si="16"/>
        <v>0</v>
      </c>
    </row>
    <row r="630" spans="1:8" x14ac:dyDescent="0.25">
      <c r="A630" s="22">
        <v>34</v>
      </c>
      <c r="B630" s="22" t="s">
        <v>47</v>
      </c>
      <c r="C630" s="20" t="s">
        <v>57</v>
      </c>
      <c r="D630" s="22"/>
      <c r="E630" s="21">
        <v>0</v>
      </c>
      <c r="F630" s="21">
        <v>3000</v>
      </c>
      <c r="G630" s="14">
        <v>0</v>
      </c>
      <c r="H630" s="3">
        <f t="shared" si="16"/>
        <v>0</v>
      </c>
    </row>
    <row r="631" spans="1:8" x14ac:dyDescent="0.25">
      <c r="A631" s="22">
        <v>343</v>
      </c>
      <c r="B631" s="22" t="s">
        <v>49</v>
      </c>
      <c r="C631" s="20" t="s">
        <v>57</v>
      </c>
      <c r="D631" s="22"/>
      <c r="E631" s="21">
        <v>0</v>
      </c>
      <c r="F631" s="21">
        <v>3000</v>
      </c>
      <c r="G631" s="14">
        <v>0</v>
      </c>
      <c r="H631" s="3">
        <f t="shared" si="16"/>
        <v>0</v>
      </c>
    </row>
    <row r="632" spans="1:8" x14ac:dyDescent="0.25">
      <c r="A632" s="49" t="s">
        <v>166</v>
      </c>
      <c r="B632" s="49"/>
      <c r="C632" s="50"/>
      <c r="D632" s="49"/>
      <c r="E632" s="51">
        <f>SUM(E633)</f>
        <v>10000</v>
      </c>
      <c r="F632" s="51">
        <f>SUM(F633)</f>
        <v>6000</v>
      </c>
      <c r="G632" s="51">
        <f t="shared" ref="G632" si="17">SUM(G633)</f>
        <v>5580.08</v>
      </c>
      <c r="H632" s="52">
        <f t="shared" si="16"/>
        <v>0.93001333333333336</v>
      </c>
    </row>
    <row r="633" spans="1:8" x14ac:dyDescent="0.25">
      <c r="A633" s="53" t="s">
        <v>235</v>
      </c>
      <c r="B633" s="53"/>
      <c r="C633" s="54"/>
      <c r="D633" s="53"/>
      <c r="E633" s="55">
        <v>10000</v>
      </c>
      <c r="F633" s="55">
        <v>6000</v>
      </c>
      <c r="G633" s="56">
        <v>5580.08</v>
      </c>
      <c r="H633" s="60">
        <f t="shared" si="16"/>
        <v>0.93001333333333336</v>
      </c>
    </row>
    <row r="634" spans="1:8" x14ac:dyDescent="0.25">
      <c r="A634" s="22" t="s">
        <v>236</v>
      </c>
      <c r="B634" s="22"/>
      <c r="C634" s="20"/>
      <c r="D634" s="22"/>
      <c r="E634" s="21">
        <v>10000</v>
      </c>
      <c r="F634" s="21">
        <v>6000</v>
      </c>
      <c r="G634" s="14">
        <v>5580.08</v>
      </c>
      <c r="H634" s="3">
        <f t="shared" si="16"/>
        <v>0.93001333333333336</v>
      </c>
    </row>
    <row r="635" spans="1:8" x14ac:dyDescent="0.25">
      <c r="A635" s="22">
        <v>3</v>
      </c>
      <c r="B635" s="22" t="s">
        <v>12</v>
      </c>
      <c r="C635" s="20" t="s">
        <v>159</v>
      </c>
      <c r="D635" s="22"/>
      <c r="E635" s="21">
        <v>10000</v>
      </c>
      <c r="F635" s="21">
        <v>6000</v>
      </c>
      <c r="G635" s="14">
        <v>5580.08</v>
      </c>
      <c r="H635" s="3">
        <f t="shared" si="16"/>
        <v>0.93001333333333336</v>
      </c>
    </row>
    <row r="636" spans="1:8" x14ac:dyDescent="0.25">
      <c r="A636" s="22">
        <v>32</v>
      </c>
      <c r="B636" s="22" t="s">
        <v>41</v>
      </c>
      <c r="C636" s="20" t="s">
        <v>159</v>
      </c>
      <c r="D636" s="22"/>
      <c r="E636" s="21">
        <v>10000</v>
      </c>
      <c r="F636" s="21">
        <v>6000</v>
      </c>
      <c r="G636" s="14">
        <v>5580.08</v>
      </c>
      <c r="H636" s="3">
        <f t="shared" si="16"/>
        <v>0.93001333333333336</v>
      </c>
    </row>
    <row r="637" spans="1:8" x14ac:dyDescent="0.25">
      <c r="A637" s="22">
        <v>323</v>
      </c>
      <c r="B637" s="22" t="s">
        <v>44</v>
      </c>
      <c r="C637" s="20" t="s">
        <v>159</v>
      </c>
      <c r="D637" s="22"/>
      <c r="E637" s="21">
        <v>10000</v>
      </c>
      <c r="F637" s="21">
        <v>6000</v>
      </c>
      <c r="G637" s="14">
        <v>5580.08</v>
      </c>
      <c r="H637" s="3">
        <f t="shared" si="16"/>
        <v>0.93001333333333336</v>
      </c>
    </row>
    <row r="638" spans="1:8" x14ac:dyDescent="0.25">
      <c r="A638" s="49" t="s">
        <v>173</v>
      </c>
      <c r="B638" s="49"/>
      <c r="C638" s="50"/>
      <c r="D638" s="49"/>
      <c r="E638" s="51">
        <f>SUM(E639,E644,E649,E654)</f>
        <v>19000</v>
      </c>
      <c r="F638" s="51">
        <f>SUM(F654,F659)</f>
        <v>11100</v>
      </c>
      <c r="G638" s="51">
        <f>SUM(G654,G659)</f>
        <v>10795</v>
      </c>
      <c r="H638" s="52">
        <f t="shared" si="16"/>
        <v>0.97252252252252247</v>
      </c>
    </row>
    <row r="639" spans="1:8" x14ac:dyDescent="0.25">
      <c r="A639" s="53" t="s">
        <v>237</v>
      </c>
      <c r="B639" s="53"/>
      <c r="C639" s="54"/>
      <c r="D639" s="53"/>
      <c r="E639" s="55">
        <v>10000</v>
      </c>
      <c r="F639" s="55">
        <v>0</v>
      </c>
      <c r="G639" s="55">
        <v>0</v>
      </c>
      <c r="H639" s="60">
        <v>0</v>
      </c>
    </row>
    <row r="640" spans="1:8" x14ac:dyDescent="0.25">
      <c r="A640" s="22" t="s">
        <v>238</v>
      </c>
      <c r="B640" s="22"/>
      <c r="C640" s="20"/>
      <c r="D640" s="22"/>
      <c r="E640" s="21">
        <v>10000</v>
      </c>
      <c r="F640" s="21">
        <v>0</v>
      </c>
      <c r="G640" s="21">
        <v>0</v>
      </c>
      <c r="H640" s="3">
        <v>0</v>
      </c>
    </row>
    <row r="641" spans="1:8" x14ac:dyDescent="0.25">
      <c r="A641" s="22">
        <v>3</v>
      </c>
      <c r="B641" s="22" t="s">
        <v>12</v>
      </c>
      <c r="C641" s="20" t="s">
        <v>99</v>
      </c>
      <c r="D641" s="22"/>
      <c r="E641" s="21">
        <v>10000</v>
      </c>
      <c r="F641" s="21">
        <v>0</v>
      </c>
      <c r="G641" s="21">
        <v>0</v>
      </c>
      <c r="H641" s="3">
        <v>0</v>
      </c>
    </row>
    <row r="642" spans="1:8" x14ac:dyDescent="0.25">
      <c r="A642" s="22">
        <v>32</v>
      </c>
      <c r="B642" s="22" t="s">
        <v>41</v>
      </c>
      <c r="C642" s="20" t="s">
        <v>99</v>
      </c>
      <c r="D642" s="22"/>
      <c r="E642" s="21">
        <v>10000</v>
      </c>
      <c r="F642" s="21">
        <v>0</v>
      </c>
      <c r="G642" s="21">
        <v>0</v>
      </c>
      <c r="H642" s="3">
        <v>0</v>
      </c>
    </row>
    <row r="643" spans="1:8" x14ac:dyDescent="0.25">
      <c r="A643" s="22">
        <v>323</v>
      </c>
      <c r="B643" s="22" t="s">
        <v>44</v>
      </c>
      <c r="C643" s="20" t="s">
        <v>99</v>
      </c>
      <c r="D643" s="22"/>
      <c r="E643" s="21">
        <v>10000</v>
      </c>
      <c r="F643" s="21">
        <v>0</v>
      </c>
      <c r="G643" s="21">
        <v>0</v>
      </c>
      <c r="H643" s="3">
        <v>0</v>
      </c>
    </row>
    <row r="644" spans="1:8" x14ac:dyDescent="0.25">
      <c r="A644" s="53" t="s">
        <v>239</v>
      </c>
      <c r="B644" s="53"/>
      <c r="C644" s="54"/>
      <c r="D644" s="53"/>
      <c r="E644" s="55">
        <v>2000</v>
      </c>
      <c r="F644" s="55">
        <v>0</v>
      </c>
      <c r="G644" s="55">
        <v>0</v>
      </c>
      <c r="H644" s="60">
        <v>0</v>
      </c>
    </row>
    <row r="645" spans="1:8" x14ac:dyDescent="0.25">
      <c r="A645" s="22" t="s">
        <v>238</v>
      </c>
      <c r="B645" s="22"/>
      <c r="C645" s="20"/>
      <c r="D645" s="22"/>
      <c r="E645" s="21">
        <v>2000</v>
      </c>
      <c r="F645" s="21">
        <v>0</v>
      </c>
      <c r="G645" s="21">
        <v>0</v>
      </c>
      <c r="H645" s="3">
        <v>0</v>
      </c>
    </row>
    <row r="646" spans="1:8" x14ac:dyDescent="0.25">
      <c r="A646" s="22">
        <v>3</v>
      </c>
      <c r="B646" s="22" t="s">
        <v>12</v>
      </c>
      <c r="C646" s="20" t="s">
        <v>94</v>
      </c>
      <c r="D646" s="22"/>
      <c r="E646" s="21">
        <v>2000</v>
      </c>
      <c r="F646" s="21">
        <v>0</v>
      </c>
      <c r="G646" s="21">
        <v>0</v>
      </c>
      <c r="H646" s="3">
        <v>0</v>
      </c>
    </row>
    <row r="647" spans="1:8" x14ac:dyDescent="0.25">
      <c r="A647" s="22">
        <v>32</v>
      </c>
      <c r="B647" s="22" t="s">
        <v>41</v>
      </c>
      <c r="C647" s="20" t="s">
        <v>94</v>
      </c>
      <c r="D647" s="22"/>
      <c r="E647" s="21">
        <v>2000</v>
      </c>
      <c r="F647" s="21">
        <v>0</v>
      </c>
      <c r="G647" s="21">
        <v>0</v>
      </c>
      <c r="H647" s="3">
        <v>0</v>
      </c>
    </row>
    <row r="648" spans="1:8" x14ac:dyDescent="0.25">
      <c r="A648" s="22">
        <v>323</v>
      </c>
      <c r="B648" s="22" t="s">
        <v>44</v>
      </c>
      <c r="C648" s="20" t="s">
        <v>94</v>
      </c>
      <c r="D648" s="22"/>
      <c r="E648" s="21">
        <v>2000</v>
      </c>
      <c r="F648" s="21">
        <v>0</v>
      </c>
      <c r="G648" s="21">
        <v>0</v>
      </c>
      <c r="H648" s="3">
        <v>0</v>
      </c>
    </row>
    <row r="649" spans="1:8" x14ac:dyDescent="0.25">
      <c r="A649" s="53" t="s">
        <v>240</v>
      </c>
      <c r="B649" s="53"/>
      <c r="C649" s="54"/>
      <c r="D649" s="53"/>
      <c r="E649" s="55">
        <v>2000</v>
      </c>
      <c r="F649" s="55">
        <v>0</v>
      </c>
      <c r="G649" s="55">
        <v>0</v>
      </c>
      <c r="H649" s="60">
        <v>0</v>
      </c>
    </row>
    <row r="650" spans="1:8" x14ac:dyDescent="0.25">
      <c r="A650" s="22" t="s">
        <v>238</v>
      </c>
      <c r="B650" s="22"/>
      <c r="C650" s="20"/>
      <c r="D650" s="22"/>
      <c r="E650" s="21">
        <v>2000</v>
      </c>
      <c r="F650" s="21">
        <v>0</v>
      </c>
      <c r="G650" s="21">
        <v>0</v>
      </c>
      <c r="H650" s="3">
        <v>0</v>
      </c>
    </row>
    <row r="651" spans="1:8" x14ac:dyDescent="0.25">
      <c r="A651" s="22">
        <v>3</v>
      </c>
      <c r="B651" s="22" t="s">
        <v>12</v>
      </c>
      <c r="C651" s="20" t="s">
        <v>241</v>
      </c>
      <c r="D651" s="22"/>
      <c r="E651" s="21">
        <v>2000</v>
      </c>
      <c r="F651" s="21">
        <v>0</v>
      </c>
      <c r="G651" s="21">
        <v>0</v>
      </c>
      <c r="H651" s="3">
        <v>0</v>
      </c>
    </row>
    <row r="652" spans="1:8" x14ac:dyDescent="0.25">
      <c r="A652" s="22">
        <v>32</v>
      </c>
      <c r="B652" s="22" t="s">
        <v>41</v>
      </c>
      <c r="C652" s="20" t="s">
        <v>241</v>
      </c>
      <c r="D652" s="22"/>
      <c r="E652" s="21">
        <v>2000</v>
      </c>
      <c r="F652" s="21">
        <v>0</v>
      </c>
      <c r="G652" s="21">
        <v>0</v>
      </c>
      <c r="H652" s="3">
        <v>0</v>
      </c>
    </row>
    <row r="653" spans="1:8" x14ac:dyDescent="0.25">
      <c r="A653" s="22">
        <v>323</v>
      </c>
      <c r="B653" s="22" t="s">
        <v>44</v>
      </c>
      <c r="C653" s="20" t="s">
        <v>241</v>
      </c>
      <c r="D653" s="22"/>
      <c r="E653" s="21">
        <v>2000</v>
      </c>
      <c r="F653" s="21">
        <v>0</v>
      </c>
      <c r="G653" s="21">
        <v>0</v>
      </c>
      <c r="H653" s="3">
        <v>0</v>
      </c>
    </row>
    <row r="654" spans="1:8" x14ac:dyDescent="0.25">
      <c r="A654" s="53" t="s">
        <v>242</v>
      </c>
      <c r="B654" s="53"/>
      <c r="C654" s="54"/>
      <c r="D654" s="53"/>
      <c r="E654" s="55">
        <v>5000</v>
      </c>
      <c r="F654" s="55">
        <v>8000</v>
      </c>
      <c r="G654" s="56">
        <v>7245</v>
      </c>
      <c r="H654" s="60">
        <f t="shared" si="16"/>
        <v>0.90562500000000001</v>
      </c>
    </row>
    <row r="655" spans="1:8" x14ac:dyDescent="0.25">
      <c r="A655" s="22" t="s">
        <v>238</v>
      </c>
      <c r="B655" s="22"/>
      <c r="C655" s="20"/>
      <c r="D655" s="22"/>
      <c r="E655" s="21">
        <v>5000</v>
      </c>
      <c r="F655" s="21">
        <v>8000</v>
      </c>
      <c r="G655" s="14">
        <v>7245</v>
      </c>
      <c r="H655" s="3">
        <f t="shared" si="16"/>
        <v>0.90562500000000001</v>
      </c>
    </row>
    <row r="656" spans="1:8" x14ac:dyDescent="0.25">
      <c r="A656" s="22">
        <v>3</v>
      </c>
      <c r="B656" s="22" t="s">
        <v>12</v>
      </c>
      <c r="C656" s="20" t="s">
        <v>94</v>
      </c>
      <c r="D656" s="22"/>
      <c r="E656" s="21">
        <v>5000</v>
      </c>
      <c r="F656" s="21">
        <v>8000</v>
      </c>
      <c r="G656" s="14">
        <v>7245</v>
      </c>
      <c r="H656" s="3">
        <f t="shared" si="16"/>
        <v>0.90562500000000001</v>
      </c>
    </row>
    <row r="657" spans="1:8" x14ac:dyDescent="0.25">
      <c r="A657" s="22">
        <v>32</v>
      </c>
      <c r="B657" s="22" t="s">
        <v>41</v>
      </c>
      <c r="C657" s="20" t="s">
        <v>94</v>
      </c>
      <c r="D657" s="22"/>
      <c r="E657" s="21">
        <v>5000</v>
      </c>
      <c r="F657" s="21">
        <v>8000</v>
      </c>
      <c r="G657" s="14">
        <v>7245</v>
      </c>
      <c r="H657" s="3">
        <f t="shared" si="16"/>
        <v>0.90562500000000001</v>
      </c>
    </row>
    <row r="658" spans="1:8" x14ac:dyDescent="0.25">
      <c r="A658" s="22">
        <v>323</v>
      </c>
      <c r="B658" s="22" t="s">
        <v>44</v>
      </c>
      <c r="C658" s="20" t="s">
        <v>94</v>
      </c>
      <c r="D658" s="22"/>
      <c r="E658" s="21">
        <v>5000</v>
      </c>
      <c r="F658" s="21">
        <v>8000</v>
      </c>
      <c r="G658" s="14">
        <v>7245</v>
      </c>
      <c r="H658" s="3">
        <f t="shared" si="16"/>
        <v>0.90562500000000001</v>
      </c>
    </row>
    <row r="659" spans="1:8" x14ac:dyDescent="0.25">
      <c r="A659" s="53" t="s">
        <v>243</v>
      </c>
      <c r="B659" s="53"/>
      <c r="C659" s="54"/>
      <c r="D659" s="53"/>
      <c r="E659" s="55">
        <v>0</v>
      </c>
      <c r="F659" s="55">
        <v>3100</v>
      </c>
      <c r="G659" s="56">
        <v>3550</v>
      </c>
      <c r="H659" s="60">
        <f t="shared" si="16"/>
        <v>1.1451612903225807</v>
      </c>
    </row>
    <row r="660" spans="1:8" x14ac:dyDescent="0.25">
      <c r="A660" s="22" t="s">
        <v>238</v>
      </c>
      <c r="B660" s="22"/>
      <c r="C660" s="20"/>
      <c r="D660" s="22"/>
      <c r="E660" s="21">
        <v>0</v>
      </c>
      <c r="F660" s="21">
        <v>3100</v>
      </c>
      <c r="G660" s="14">
        <v>3550</v>
      </c>
      <c r="H660" s="3">
        <f t="shared" si="16"/>
        <v>1.1451612903225807</v>
      </c>
    </row>
    <row r="661" spans="1:8" x14ac:dyDescent="0.25">
      <c r="A661" s="22">
        <v>3</v>
      </c>
      <c r="B661" s="22" t="s">
        <v>12</v>
      </c>
      <c r="C661" s="20" t="s">
        <v>94</v>
      </c>
      <c r="D661" s="22"/>
      <c r="E661" s="21">
        <v>0</v>
      </c>
      <c r="F661" s="21">
        <v>3100</v>
      </c>
      <c r="G661" s="14">
        <v>3550</v>
      </c>
      <c r="H661" s="3">
        <f t="shared" si="16"/>
        <v>1.1451612903225807</v>
      </c>
    </row>
    <row r="662" spans="1:8" x14ac:dyDescent="0.25">
      <c r="A662" s="22">
        <v>32</v>
      </c>
      <c r="B662" s="22" t="s">
        <v>41</v>
      </c>
      <c r="C662" s="20" t="s">
        <v>94</v>
      </c>
      <c r="D662" s="22"/>
      <c r="E662" s="21">
        <v>0</v>
      </c>
      <c r="F662" s="21">
        <v>3100</v>
      </c>
      <c r="G662" s="14">
        <v>3550</v>
      </c>
      <c r="H662" s="3">
        <f t="shared" si="16"/>
        <v>1.1451612903225807</v>
      </c>
    </row>
    <row r="663" spans="1:8" x14ac:dyDescent="0.25">
      <c r="A663" s="22">
        <v>323</v>
      </c>
      <c r="B663" s="22" t="s">
        <v>44</v>
      </c>
      <c r="C663" s="20" t="s">
        <v>94</v>
      </c>
      <c r="D663" s="22"/>
      <c r="E663" s="21">
        <v>0</v>
      </c>
      <c r="F663" s="21">
        <v>3100</v>
      </c>
      <c r="G663" s="14">
        <v>3550</v>
      </c>
      <c r="H663" s="3">
        <f t="shared" si="16"/>
        <v>1.1451612903225807</v>
      </c>
    </row>
    <row r="665" spans="1:8" x14ac:dyDescent="0.25">
      <c r="A665" s="37">
        <v>11</v>
      </c>
      <c r="B665" s="38" t="s">
        <v>244</v>
      </c>
    </row>
    <row r="666" spans="1:8" x14ac:dyDescent="0.25">
      <c r="A666" s="37" t="s">
        <v>245</v>
      </c>
      <c r="B666" s="38" t="s">
        <v>246</v>
      </c>
    </row>
    <row r="667" spans="1:8" x14ac:dyDescent="0.25">
      <c r="A667" s="37">
        <v>31</v>
      </c>
      <c r="B667" s="38" t="s">
        <v>247</v>
      </c>
    </row>
    <row r="668" spans="1:8" x14ac:dyDescent="0.25">
      <c r="A668" s="37" t="s">
        <v>248</v>
      </c>
      <c r="B668" s="38" t="s">
        <v>249</v>
      </c>
    </row>
    <row r="669" spans="1:8" x14ac:dyDescent="0.25">
      <c r="A669" s="37">
        <v>41</v>
      </c>
      <c r="B669" s="38" t="s">
        <v>250</v>
      </c>
    </row>
    <row r="670" spans="1:8" x14ac:dyDescent="0.25">
      <c r="A670" s="37" t="s">
        <v>251</v>
      </c>
      <c r="B670" s="38" t="s">
        <v>250</v>
      </c>
    </row>
    <row r="671" spans="1:8" x14ac:dyDescent="0.25">
      <c r="A671" s="37">
        <v>51</v>
      </c>
      <c r="B671" s="38" t="s">
        <v>252</v>
      </c>
    </row>
    <row r="672" spans="1:8" x14ac:dyDescent="0.25">
      <c r="A672" s="37" t="s">
        <v>253</v>
      </c>
      <c r="B672" s="38" t="s">
        <v>254</v>
      </c>
    </row>
    <row r="673" spans="1:8" x14ac:dyDescent="0.25">
      <c r="A673" s="37">
        <v>52</v>
      </c>
      <c r="B673" s="38" t="s">
        <v>255</v>
      </c>
    </row>
    <row r="674" spans="1:8" x14ac:dyDescent="0.25">
      <c r="A674" s="37" t="s">
        <v>256</v>
      </c>
      <c r="B674" s="38" t="s">
        <v>257</v>
      </c>
    </row>
    <row r="675" spans="1:8" x14ac:dyDescent="0.25">
      <c r="A675" s="37">
        <v>54</v>
      </c>
      <c r="B675" s="38" t="s">
        <v>258</v>
      </c>
      <c r="H675" s="49"/>
    </row>
    <row r="676" spans="1:8" x14ac:dyDescent="0.25">
      <c r="A676" s="37">
        <v>55</v>
      </c>
      <c r="B676" s="38" t="s">
        <v>259</v>
      </c>
    </row>
    <row r="677" spans="1:8" x14ac:dyDescent="0.25">
      <c r="A677" s="38">
        <v>56</v>
      </c>
      <c r="B677" s="38" t="s">
        <v>260</v>
      </c>
    </row>
    <row r="678" spans="1:8" x14ac:dyDescent="0.25">
      <c r="A678" s="38">
        <v>8</v>
      </c>
      <c r="B678" s="38" t="s">
        <v>261</v>
      </c>
    </row>
  </sheetData>
  <mergeCells count="5">
    <mergeCell ref="A34:B34"/>
    <mergeCell ref="A35:D35"/>
    <mergeCell ref="A288:C288"/>
    <mergeCell ref="A332:B332"/>
    <mergeCell ref="A586:D586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Korisnik</cp:lastModifiedBy>
  <cp:revision>28</cp:revision>
  <cp:lastPrinted>2023-04-26T06:45:28Z</cp:lastPrinted>
  <dcterms:created xsi:type="dcterms:W3CDTF">2021-01-05T08:11:31Z</dcterms:created>
  <dcterms:modified xsi:type="dcterms:W3CDTF">2023-04-26T06:50:21Z</dcterms:modified>
  <dc:language>hr-HR</dc:language>
</cp:coreProperties>
</file>