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01b Posebni dio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9" i="1"/>
  <c r="E39"/>
  <c r="F36" l="1"/>
  <c r="F37"/>
  <c r="H24"/>
  <c r="G24"/>
  <c r="F24"/>
  <c r="E24"/>
  <c r="D24"/>
  <c r="A24"/>
  <c r="F550"/>
  <c r="E550"/>
  <c r="G550"/>
  <c r="H550" s="1"/>
  <c r="G664"/>
  <c r="G663"/>
  <c r="G662"/>
  <c r="G661"/>
  <c r="G660"/>
  <c r="G659"/>
  <c r="H659" s="1"/>
  <c r="G658"/>
  <c r="H658" s="1"/>
  <c r="G657"/>
  <c r="H657" s="1"/>
  <c r="G656"/>
  <c r="H656" s="1"/>
  <c r="H655"/>
  <c r="G655"/>
  <c r="H654"/>
  <c r="G654"/>
  <c r="H653"/>
  <c r="G653"/>
  <c r="H652"/>
  <c r="G652"/>
  <c r="H651"/>
  <c r="G651"/>
  <c r="H650"/>
  <c r="G650"/>
  <c r="H649"/>
  <c r="G649"/>
  <c r="H648"/>
  <c r="G648"/>
  <c r="H647"/>
  <c r="G647"/>
  <c r="H646"/>
  <c r="G646"/>
  <c r="H645"/>
  <c r="G645"/>
  <c r="H644"/>
  <c r="G644"/>
  <c r="H643"/>
  <c r="G643"/>
  <c r="H642"/>
  <c r="G642"/>
  <c r="H641"/>
  <c r="G641"/>
  <c r="H640"/>
  <c r="G640"/>
  <c r="F639"/>
  <c r="E639"/>
  <c r="G638"/>
  <c r="H638" s="1"/>
  <c r="G637"/>
  <c r="H637" s="1"/>
  <c r="G636"/>
  <c r="H636" s="1"/>
  <c r="G635"/>
  <c r="H635" s="1"/>
  <c r="G634"/>
  <c r="H634" s="1"/>
  <c r="F633"/>
  <c r="E633"/>
  <c r="G633" s="1"/>
  <c r="H633" s="1"/>
  <c r="G632"/>
  <c r="G631"/>
  <c r="G630"/>
  <c r="G629"/>
  <c r="G628"/>
  <c r="G627"/>
  <c r="H627" s="1"/>
  <c r="G626"/>
  <c r="H626" s="1"/>
  <c r="G625"/>
  <c r="H625" s="1"/>
  <c r="G624"/>
  <c r="H624" s="1"/>
  <c r="G623"/>
  <c r="H623" s="1"/>
  <c r="G622"/>
  <c r="H622" s="1"/>
  <c r="G621"/>
  <c r="H621" s="1"/>
  <c r="F620"/>
  <c r="E620"/>
  <c r="G620" s="1"/>
  <c r="H620" s="1"/>
  <c r="G618"/>
  <c r="H618" s="1"/>
  <c r="G616"/>
  <c r="H616" s="1"/>
  <c r="G615"/>
  <c r="H615" s="1"/>
  <c r="G614"/>
  <c r="H614" s="1"/>
  <c r="G613"/>
  <c r="H613" s="1"/>
  <c r="G612"/>
  <c r="H612" s="1"/>
  <c r="G611"/>
  <c r="H611" s="1"/>
  <c r="F610"/>
  <c r="G610" s="1"/>
  <c r="H610" s="1"/>
  <c r="E609"/>
  <c r="G607"/>
  <c r="H607" s="1"/>
  <c r="G605"/>
  <c r="H605" s="1"/>
  <c r="G604"/>
  <c r="H604" s="1"/>
  <c r="G603"/>
  <c r="H603" s="1"/>
  <c r="G602"/>
  <c r="H602" s="1"/>
  <c r="G601"/>
  <c r="H601" s="1"/>
  <c r="G600"/>
  <c r="H600" s="1"/>
  <c r="G599"/>
  <c r="H599" s="1"/>
  <c r="G598"/>
  <c r="H598" s="1"/>
  <c r="G597"/>
  <c r="H597" s="1"/>
  <c r="G596"/>
  <c r="H596" s="1"/>
  <c r="G595"/>
  <c r="H595" s="1"/>
  <c r="G594"/>
  <c r="H594" s="1"/>
  <c r="G593"/>
  <c r="H593" s="1"/>
  <c r="G592"/>
  <c r="H592" s="1"/>
  <c r="G591"/>
  <c r="H591" s="1"/>
  <c r="G590"/>
  <c r="H590" s="1"/>
  <c r="G589"/>
  <c r="H589" s="1"/>
  <c r="G588"/>
  <c r="H588" s="1"/>
  <c r="G587"/>
  <c r="H587" s="1"/>
  <c r="G586"/>
  <c r="H586" s="1"/>
  <c r="G585"/>
  <c r="H585" s="1"/>
  <c r="G584"/>
  <c r="H584" s="1"/>
  <c r="G583"/>
  <c r="H583" s="1"/>
  <c r="G582"/>
  <c r="H582" s="1"/>
  <c r="F581"/>
  <c r="G581" s="1"/>
  <c r="H581" s="1"/>
  <c r="G580"/>
  <c r="H580" s="1"/>
  <c r="G579"/>
  <c r="H579" s="1"/>
  <c r="G578"/>
  <c r="H578" s="1"/>
  <c r="G577"/>
  <c r="H577" s="1"/>
  <c r="F576"/>
  <c r="E576"/>
  <c r="G575"/>
  <c r="H575" s="1"/>
  <c r="G574"/>
  <c r="H574" s="1"/>
  <c r="G573"/>
  <c r="H573" s="1"/>
  <c r="F572"/>
  <c r="G570"/>
  <c r="H570" s="1"/>
  <c r="F569"/>
  <c r="E569"/>
  <c r="G568"/>
  <c r="H568" s="1"/>
  <c r="G567"/>
  <c r="H567" s="1"/>
  <c r="G566"/>
  <c r="H566" s="1"/>
  <c r="G565"/>
  <c r="H565" s="1"/>
  <c r="E564"/>
  <c r="G564" s="1"/>
  <c r="H564" s="1"/>
  <c r="G563"/>
  <c r="H563" s="1"/>
  <c r="G562"/>
  <c r="H562" s="1"/>
  <c r="F561"/>
  <c r="E561"/>
  <c r="E560" s="1"/>
  <c r="G560" s="1"/>
  <c r="H560" s="1"/>
  <c r="G558"/>
  <c r="H558" s="1"/>
  <c r="F557"/>
  <c r="E557"/>
  <c r="G557" s="1"/>
  <c r="H557" s="1"/>
  <c r="F556"/>
  <c r="E556"/>
  <c r="G556" s="1"/>
  <c r="H556" s="1"/>
  <c r="G549"/>
  <c r="H549" s="1"/>
  <c r="E548"/>
  <c r="G548" s="1"/>
  <c r="H548" s="1"/>
  <c r="G546"/>
  <c r="H546" s="1"/>
  <c r="G544"/>
  <c r="H544" s="1"/>
  <c r="G543"/>
  <c r="H543" s="1"/>
  <c r="G542"/>
  <c r="H542" s="1"/>
  <c r="G541"/>
  <c r="H541" s="1"/>
  <c r="G540"/>
  <c r="H540" s="1"/>
  <c r="G539"/>
  <c r="H539" s="1"/>
  <c r="F538"/>
  <c r="E538"/>
  <c r="F537"/>
  <c r="F535" s="1"/>
  <c r="F534" s="1"/>
  <c r="F23" s="1"/>
  <c r="E537"/>
  <c r="G536"/>
  <c r="H536" s="1"/>
  <c r="E535"/>
  <c r="G533"/>
  <c r="H533" s="1"/>
  <c r="G532"/>
  <c r="H532" s="1"/>
  <c r="G531"/>
  <c r="H531" s="1"/>
  <c r="G530"/>
  <c r="H530" s="1"/>
  <c r="G529"/>
  <c r="H529" s="1"/>
  <c r="G528"/>
  <c r="G527"/>
  <c r="G526"/>
  <c r="G525"/>
  <c r="G524"/>
  <c r="G523"/>
  <c r="H523" s="1"/>
  <c r="F522"/>
  <c r="E522"/>
  <c r="F521"/>
  <c r="E521"/>
  <c r="E519" s="1"/>
  <c r="G520"/>
  <c r="H520" s="1"/>
  <c r="F519"/>
  <c r="G518"/>
  <c r="H518" s="1"/>
  <c r="E517"/>
  <c r="G517" s="1"/>
  <c r="H517" s="1"/>
  <c r="G515"/>
  <c r="H515" s="1"/>
  <c r="G513"/>
  <c r="H513" s="1"/>
  <c r="F512"/>
  <c r="E512"/>
  <c r="F511"/>
  <c r="F509" s="1"/>
  <c r="E511"/>
  <c r="G510"/>
  <c r="H510" s="1"/>
  <c r="E509"/>
  <c r="G508"/>
  <c r="H508" s="1"/>
  <c r="G507"/>
  <c r="H507" s="1"/>
  <c r="G506"/>
  <c r="H506" s="1"/>
  <c r="G505"/>
  <c r="H505" s="1"/>
  <c r="G504"/>
  <c r="H504" s="1"/>
  <c r="G502"/>
  <c r="H502" s="1"/>
  <c r="F501"/>
  <c r="E501"/>
  <c r="F500"/>
  <c r="F498" s="1"/>
  <c r="F497" s="1"/>
  <c r="F21" s="1"/>
  <c r="E500"/>
  <c r="G499"/>
  <c r="H499" s="1"/>
  <c r="G496"/>
  <c r="H496" s="1"/>
  <c r="G495"/>
  <c r="H495" s="1"/>
  <c r="G494"/>
  <c r="H494" s="1"/>
  <c r="G493"/>
  <c r="H493" s="1"/>
  <c r="G492"/>
  <c r="H492" s="1"/>
  <c r="G491"/>
  <c r="H491" s="1"/>
  <c r="G490"/>
  <c r="H490" s="1"/>
  <c r="G489"/>
  <c r="H489" s="1"/>
  <c r="G488"/>
  <c r="H488" s="1"/>
  <c r="F487"/>
  <c r="E487"/>
  <c r="G486"/>
  <c r="H486" s="1"/>
  <c r="G485"/>
  <c r="H485" s="1"/>
  <c r="G484"/>
  <c r="H484" s="1"/>
  <c r="G483"/>
  <c r="H483" s="1"/>
  <c r="G482"/>
  <c r="H482" s="1"/>
  <c r="G481"/>
  <c r="H481" s="1"/>
  <c r="G480"/>
  <c r="H480" s="1"/>
  <c r="G479"/>
  <c r="H479" s="1"/>
  <c r="G478"/>
  <c r="H478" s="1"/>
  <c r="G477"/>
  <c r="H477" s="1"/>
  <c r="G476"/>
  <c r="H476" s="1"/>
  <c r="G475"/>
  <c r="H475" s="1"/>
  <c r="G474"/>
  <c r="H474" s="1"/>
  <c r="G473"/>
  <c r="H473" s="1"/>
  <c r="E472"/>
  <c r="G472" s="1"/>
  <c r="H472" s="1"/>
  <c r="G471"/>
  <c r="H471" s="1"/>
  <c r="E470"/>
  <c r="G470" s="1"/>
  <c r="H470" s="1"/>
  <c r="G468"/>
  <c r="H468" s="1"/>
  <c r="G466"/>
  <c r="H466" s="1"/>
  <c r="G465"/>
  <c r="H465" s="1"/>
  <c r="G464"/>
  <c r="H464" s="1"/>
  <c r="G463"/>
  <c r="H463" s="1"/>
  <c r="G462"/>
  <c r="H462" s="1"/>
  <c r="G461"/>
  <c r="H461" s="1"/>
  <c r="F460"/>
  <c r="E460"/>
  <c r="F459"/>
  <c r="F457" s="1"/>
  <c r="E459"/>
  <c r="G458"/>
  <c r="H458" s="1"/>
  <c r="E457"/>
  <c r="G455"/>
  <c r="H455" s="1"/>
  <c r="F454"/>
  <c r="E454"/>
  <c r="F453"/>
  <c r="F451" s="1"/>
  <c r="F440" s="1"/>
  <c r="F19" s="1"/>
  <c r="E453"/>
  <c r="G452"/>
  <c r="H452" s="1"/>
  <c r="G450"/>
  <c r="H450" s="1"/>
  <c r="E449"/>
  <c r="G449" s="1"/>
  <c r="H449" s="1"/>
  <c r="G447"/>
  <c r="H447" s="1"/>
  <c r="G445"/>
  <c r="H445" s="1"/>
  <c r="E444"/>
  <c r="G444" s="1"/>
  <c r="H444" s="1"/>
  <c r="G442"/>
  <c r="H442" s="1"/>
  <c r="G439"/>
  <c r="G438"/>
  <c r="G437"/>
  <c r="G436"/>
  <c r="G435"/>
  <c r="G434"/>
  <c r="H434" s="1"/>
  <c r="G433"/>
  <c r="H433" s="1"/>
  <c r="G432"/>
  <c r="H432" s="1"/>
  <c r="G431"/>
  <c r="H431" s="1"/>
  <c r="G430"/>
  <c r="H430" s="1"/>
  <c r="G429"/>
  <c r="H429" s="1"/>
  <c r="G428"/>
  <c r="H428" s="1"/>
  <c r="G427"/>
  <c r="H427" s="1"/>
  <c r="G426"/>
  <c r="H426" s="1"/>
  <c r="G425"/>
  <c r="H425" s="1"/>
  <c r="F424"/>
  <c r="E424"/>
  <c r="E18" s="1"/>
  <c r="G423"/>
  <c r="H423" s="1"/>
  <c r="F422"/>
  <c r="E422"/>
  <c r="F421"/>
  <c r="F419" s="1"/>
  <c r="F418" s="1"/>
  <c r="E421"/>
  <c r="E419" s="1"/>
  <c r="E418" s="1"/>
  <c r="E17" s="1"/>
  <c r="G420"/>
  <c r="H420" s="1"/>
  <c r="G417"/>
  <c r="G416"/>
  <c r="G415"/>
  <c r="G414"/>
  <c r="G413"/>
  <c r="G412"/>
  <c r="H412" s="1"/>
  <c r="G411"/>
  <c r="H411" s="1"/>
  <c r="G410"/>
  <c r="H410" s="1"/>
  <c r="G409"/>
  <c r="H409" s="1"/>
  <c r="G408"/>
  <c r="H408" s="1"/>
  <c r="G407"/>
  <c r="H407" s="1"/>
  <c r="G406"/>
  <c r="H406" s="1"/>
  <c r="G405"/>
  <c r="H405" s="1"/>
  <c r="G404"/>
  <c r="H404" s="1"/>
  <c r="G403"/>
  <c r="H403" s="1"/>
  <c r="G402"/>
  <c r="H402" s="1"/>
  <c r="G401"/>
  <c r="H401" s="1"/>
  <c r="G400"/>
  <c r="H400" s="1"/>
  <c r="G399"/>
  <c r="H399" s="1"/>
  <c r="G398"/>
  <c r="H398" s="1"/>
  <c r="G397"/>
  <c r="H397" s="1"/>
  <c r="G396"/>
  <c r="H396" s="1"/>
  <c r="G395"/>
  <c r="H395" s="1"/>
  <c r="F394"/>
  <c r="E394"/>
  <c r="E393" s="1"/>
  <c r="G393" s="1"/>
  <c r="H393" s="1"/>
  <c r="G392"/>
  <c r="H392" s="1"/>
  <c r="G390"/>
  <c r="H390" s="1"/>
  <c r="G389"/>
  <c r="H389" s="1"/>
  <c r="G388"/>
  <c r="H388" s="1"/>
  <c r="G387"/>
  <c r="H387" s="1"/>
  <c r="G386"/>
  <c r="H386" s="1"/>
  <c r="G385"/>
  <c r="H385" s="1"/>
  <c r="E384"/>
  <c r="G384" s="1"/>
  <c r="H384" s="1"/>
  <c r="G382"/>
  <c r="H382" s="1"/>
  <c r="G380"/>
  <c r="H380" s="1"/>
  <c r="E379"/>
  <c r="G377"/>
  <c r="H377" s="1"/>
  <c r="G375"/>
  <c r="H375" s="1"/>
  <c r="E374"/>
  <c r="G374" s="1"/>
  <c r="H374" s="1"/>
  <c r="G372"/>
  <c r="H372" s="1"/>
  <c r="G370"/>
  <c r="H370" s="1"/>
  <c r="E369"/>
  <c r="G367"/>
  <c r="H367" s="1"/>
  <c r="G365"/>
  <c r="H365" s="1"/>
  <c r="G364"/>
  <c r="H364" s="1"/>
  <c r="G363"/>
  <c r="H363" s="1"/>
  <c r="G362"/>
  <c r="H362" s="1"/>
  <c r="G361"/>
  <c r="H361" s="1"/>
  <c r="G360"/>
  <c r="H360" s="1"/>
  <c r="G359"/>
  <c r="H359" s="1"/>
  <c r="G358"/>
  <c r="H358" s="1"/>
  <c r="G357"/>
  <c r="H357" s="1"/>
  <c r="E356"/>
  <c r="G356" s="1"/>
  <c r="H356" s="1"/>
  <c r="G355"/>
  <c r="H355" s="1"/>
  <c r="G354"/>
  <c r="H354" s="1"/>
  <c r="G353"/>
  <c r="H353" s="1"/>
  <c r="G352"/>
  <c r="H352" s="1"/>
  <c r="G351"/>
  <c r="H351" s="1"/>
  <c r="G350"/>
  <c r="H350" s="1"/>
  <c r="G349"/>
  <c r="H349" s="1"/>
  <c r="G348"/>
  <c r="H348" s="1"/>
  <c r="G347"/>
  <c r="H347" s="1"/>
  <c r="G346"/>
  <c r="H346" s="1"/>
  <c r="G345"/>
  <c r="H345" s="1"/>
  <c r="G344"/>
  <c r="H344" s="1"/>
  <c r="G343"/>
  <c r="H343" s="1"/>
  <c r="G342"/>
  <c r="H342" s="1"/>
  <c r="G341"/>
  <c r="H341" s="1"/>
  <c r="G340"/>
  <c r="H340" s="1"/>
  <c r="G339"/>
  <c r="H339" s="1"/>
  <c r="G338"/>
  <c r="H338" s="1"/>
  <c r="G337"/>
  <c r="H337" s="1"/>
  <c r="G336"/>
  <c r="H336" s="1"/>
  <c r="G335"/>
  <c r="H335" s="1"/>
  <c r="G334"/>
  <c r="H334" s="1"/>
  <c r="G333"/>
  <c r="H333" s="1"/>
  <c r="F332"/>
  <c r="G331"/>
  <c r="H331" s="1"/>
  <c r="G330"/>
  <c r="H330" s="1"/>
  <c r="G329"/>
  <c r="H329" s="1"/>
  <c r="G328"/>
  <c r="H328" s="1"/>
  <c r="G327"/>
  <c r="H327" s="1"/>
  <c r="G326"/>
  <c r="H326" s="1"/>
  <c r="G325"/>
  <c r="H325" s="1"/>
  <c r="G324"/>
  <c r="H324" s="1"/>
  <c r="G323"/>
  <c r="H323" s="1"/>
  <c r="F322"/>
  <c r="E322"/>
  <c r="G321"/>
  <c r="H321" s="1"/>
  <c r="G320"/>
  <c r="H320" s="1"/>
  <c r="G319"/>
  <c r="H319" s="1"/>
  <c r="G318"/>
  <c r="H318" s="1"/>
  <c r="G317"/>
  <c r="H317" s="1"/>
  <c r="G316"/>
  <c r="H316" s="1"/>
  <c r="G315"/>
  <c r="H315" s="1"/>
  <c r="G314"/>
  <c r="H314" s="1"/>
  <c r="G313"/>
  <c r="H313" s="1"/>
  <c r="G312"/>
  <c r="H312" s="1"/>
  <c r="G311"/>
  <c r="H311" s="1"/>
  <c r="G310"/>
  <c r="H310" s="1"/>
  <c r="G309"/>
  <c r="H309" s="1"/>
  <c r="G308"/>
  <c r="H308" s="1"/>
  <c r="E307"/>
  <c r="G307" s="1"/>
  <c r="H307" s="1"/>
  <c r="G306"/>
  <c r="H306" s="1"/>
  <c r="G305"/>
  <c r="H305" s="1"/>
  <c r="G304"/>
  <c r="H304" s="1"/>
  <c r="G303"/>
  <c r="H303" s="1"/>
  <c r="G302"/>
  <c r="H302" s="1"/>
  <c r="G301"/>
  <c r="H301" s="1"/>
  <c r="G300"/>
  <c r="H300" s="1"/>
  <c r="G299"/>
  <c r="H299" s="1"/>
  <c r="G298"/>
  <c r="H298" s="1"/>
  <c r="G297"/>
  <c r="H297" s="1"/>
  <c r="G296"/>
  <c r="H296" s="1"/>
  <c r="G295"/>
  <c r="H295" s="1"/>
  <c r="G294"/>
  <c r="H294" s="1"/>
  <c r="G293"/>
  <c r="H293" s="1"/>
  <c r="G292"/>
  <c r="H292" s="1"/>
  <c r="G291"/>
  <c r="H291" s="1"/>
  <c r="G290"/>
  <c r="H290" s="1"/>
  <c r="G289"/>
  <c r="H289" s="1"/>
  <c r="G288"/>
  <c r="H288" s="1"/>
  <c r="G287"/>
  <c r="H287" s="1"/>
  <c r="G286"/>
  <c r="H286" s="1"/>
  <c r="G285"/>
  <c r="H285" s="1"/>
  <c r="G284"/>
  <c r="H284" s="1"/>
  <c r="G283"/>
  <c r="H283" s="1"/>
  <c r="G282"/>
  <c r="H282" s="1"/>
  <c r="G281"/>
  <c r="H281" s="1"/>
  <c r="G280"/>
  <c r="H280" s="1"/>
  <c r="G279"/>
  <c r="H279" s="1"/>
  <c r="G278"/>
  <c r="H278" s="1"/>
  <c r="G277"/>
  <c r="H277" s="1"/>
  <c r="G276"/>
  <c r="H276" s="1"/>
  <c r="G275"/>
  <c r="H275" s="1"/>
  <c r="G274"/>
  <c r="H274" s="1"/>
  <c r="G273"/>
  <c r="H273" s="1"/>
  <c r="G272"/>
  <c r="H272" s="1"/>
  <c r="G271"/>
  <c r="H271" s="1"/>
  <c r="G270"/>
  <c r="H270" s="1"/>
  <c r="G269"/>
  <c r="H269" s="1"/>
  <c r="G268"/>
  <c r="H268" s="1"/>
  <c r="G267"/>
  <c r="H267" s="1"/>
  <c r="G266"/>
  <c r="H266" s="1"/>
  <c r="G265"/>
  <c r="H265" s="1"/>
  <c r="G264"/>
  <c r="H264" s="1"/>
  <c r="G263"/>
  <c r="H263" s="1"/>
  <c r="G262"/>
  <c r="H262" s="1"/>
  <c r="G261"/>
  <c r="H261" s="1"/>
  <c r="G260"/>
  <c r="H260" s="1"/>
  <c r="G259"/>
  <c r="H259" s="1"/>
  <c r="G258"/>
  <c r="H258" s="1"/>
  <c r="G257"/>
  <c r="H257" s="1"/>
  <c r="G256"/>
  <c r="H256" s="1"/>
  <c r="G255"/>
  <c r="H255" s="1"/>
  <c r="G254"/>
  <c r="H254" s="1"/>
  <c r="G253"/>
  <c r="H253" s="1"/>
  <c r="G252"/>
  <c r="H252" s="1"/>
  <c r="G251"/>
  <c r="H251" s="1"/>
  <c r="G250"/>
  <c r="H250" s="1"/>
  <c r="G249"/>
  <c r="H249" s="1"/>
  <c r="G248"/>
  <c r="H248" s="1"/>
  <c r="G247"/>
  <c r="H247" s="1"/>
  <c r="G246"/>
  <c r="H246" s="1"/>
  <c r="G245"/>
  <c r="H245" s="1"/>
  <c r="G244"/>
  <c r="H244" s="1"/>
  <c r="G243"/>
  <c r="H243" s="1"/>
  <c r="G242"/>
  <c r="H242" s="1"/>
  <c r="G241"/>
  <c r="H241" s="1"/>
  <c r="G240"/>
  <c r="H240" s="1"/>
  <c r="G239"/>
  <c r="H239" s="1"/>
  <c r="G238"/>
  <c r="H238" s="1"/>
  <c r="G237"/>
  <c r="H237" s="1"/>
  <c r="G236"/>
  <c r="H236" s="1"/>
  <c r="G235"/>
  <c r="H235" s="1"/>
  <c r="G234"/>
  <c r="H234" s="1"/>
  <c r="G233"/>
  <c r="H233" s="1"/>
  <c r="G232"/>
  <c r="H232" s="1"/>
  <c r="F231"/>
  <c r="G230"/>
  <c r="H230" s="1"/>
  <c r="F229"/>
  <c r="E229"/>
  <c r="F228"/>
  <c r="F226" s="1"/>
  <c r="F225" s="1"/>
  <c r="F14" s="1"/>
  <c r="E228"/>
  <c r="G227"/>
  <c r="H227" s="1"/>
  <c r="E226"/>
  <c r="E225"/>
  <c r="G224"/>
  <c r="H224" s="1"/>
  <c r="G223"/>
  <c r="H223" s="1"/>
  <c r="G222"/>
  <c r="H222" s="1"/>
  <c r="G221"/>
  <c r="H221" s="1"/>
  <c r="G220"/>
  <c r="H220" s="1"/>
  <c r="G219"/>
  <c r="H219" s="1"/>
  <c r="G218"/>
  <c r="H218" s="1"/>
  <c r="G217"/>
  <c r="H217" s="1"/>
  <c r="G216"/>
  <c r="H216" s="1"/>
  <c r="G215"/>
  <c r="H215" s="1"/>
  <c r="G214"/>
  <c r="H214" s="1"/>
  <c r="G213"/>
  <c r="H213" s="1"/>
  <c r="G212"/>
  <c r="H212" s="1"/>
  <c r="G211"/>
  <c r="H211" s="1"/>
  <c r="G210"/>
  <c r="H210" s="1"/>
  <c r="G209"/>
  <c r="H209" s="1"/>
  <c r="F208"/>
  <c r="E208"/>
  <c r="F207"/>
  <c r="E207"/>
  <c r="E205" s="1"/>
  <c r="G206"/>
  <c r="H206" s="1"/>
  <c r="F205"/>
  <c r="G204"/>
  <c r="H204" s="1"/>
  <c r="F203"/>
  <c r="E203"/>
  <c r="F202"/>
  <c r="F200" s="1"/>
  <c r="F189" s="1"/>
  <c r="F13" s="1"/>
  <c r="E202"/>
  <c r="E200" s="1"/>
  <c r="G201"/>
  <c r="H201" s="1"/>
  <c r="G199"/>
  <c r="H199" s="1"/>
  <c r="G198"/>
  <c r="H198" s="1"/>
  <c r="G197"/>
  <c r="H197" s="1"/>
  <c r="G196"/>
  <c r="H196" s="1"/>
  <c r="G195"/>
  <c r="H195" s="1"/>
  <c r="G194"/>
  <c r="H194" s="1"/>
  <c r="G193"/>
  <c r="H193" s="1"/>
  <c r="G192"/>
  <c r="H192" s="1"/>
  <c r="G191"/>
  <c r="H191" s="1"/>
  <c r="G190"/>
  <c r="H190" s="1"/>
  <c r="G188"/>
  <c r="H188" s="1"/>
  <c r="G187"/>
  <c r="H187" s="1"/>
  <c r="G186"/>
  <c r="H186" s="1"/>
  <c r="G185"/>
  <c r="H185" s="1"/>
  <c r="F184"/>
  <c r="E184"/>
  <c r="G183"/>
  <c r="H183" s="1"/>
  <c r="G182"/>
  <c r="H182" s="1"/>
  <c r="G181"/>
  <c r="H181" s="1"/>
  <c r="G180"/>
  <c r="H180" s="1"/>
  <c r="E179"/>
  <c r="G179" s="1"/>
  <c r="H179" s="1"/>
  <c r="G178"/>
  <c r="G177"/>
  <c r="G176"/>
  <c r="G175"/>
  <c r="G174"/>
  <c r="G173"/>
  <c r="G172"/>
  <c r="G171"/>
  <c r="G170"/>
  <c r="G169"/>
  <c r="G168"/>
  <c r="G167"/>
  <c r="G166"/>
  <c r="G165"/>
  <c r="G164"/>
  <c r="G163"/>
  <c r="H163" s="1"/>
  <c r="G162"/>
  <c r="H162" s="1"/>
  <c r="G161"/>
  <c r="H161" s="1"/>
  <c r="G160"/>
  <c r="H160" s="1"/>
  <c r="G159"/>
  <c r="H159" s="1"/>
  <c r="G158"/>
  <c r="H158" s="1"/>
  <c r="G157"/>
  <c r="H157" s="1"/>
  <c r="G156"/>
  <c r="H156" s="1"/>
  <c r="G155"/>
  <c r="H155" s="1"/>
  <c r="G154"/>
  <c r="H154" s="1"/>
  <c r="G153"/>
  <c r="H153" s="1"/>
  <c r="G152"/>
  <c r="H152" s="1"/>
  <c r="G151"/>
  <c r="H151" s="1"/>
  <c r="G150"/>
  <c r="H150" s="1"/>
  <c r="G149"/>
  <c r="H149" s="1"/>
  <c r="G148"/>
  <c r="H148" s="1"/>
  <c r="G147"/>
  <c r="H147" s="1"/>
  <c r="G146"/>
  <c r="H146" s="1"/>
  <c r="G145"/>
  <c r="H145" s="1"/>
  <c r="G144"/>
  <c r="H144" s="1"/>
  <c r="G143"/>
  <c r="H143" s="1"/>
  <c r="G142"/>
  <c r="H142" s="1"/>
  <c r="G141"/>
  <c r="H141" s="1"/>
  <c r="G140"/>
  <c r="H140" s="1"/>
  <c r="G139"/>
  <c r="H139" s="1"/>
  <c r="G138"/>
  <c r="H138" s="1"/>
  <c r="G137"/>
  <c r="H137" s="1"/>
  <c r="G136"/>
  <c r="H136" s="1"/>
  <c r="G135"/>
  <c r="H135" s="1"/>
  <c r="G134"/>
  <c r="H134" s="1"/>
  <c r="G133"/>
  <c r="H133" s="1"/>
  <c r="G132"/>
  <c r="H132" s="1"/>
  <c r="E131"/>
  <c r="G131" s="1"/>
  <c r="H131" s="1"/>
  <c r="G129"/>
  <c r="H129" s="1"/>
  <c r="G127"/>
  <c r="H127" s="1"/>
  <c r="G126"/>
  <c r="H126" s="1"/>
  <c r="G125"/>
  <c r="H125" s="1"/>
  <c r="G124"/>
  <c r="H124" s="1"/>
  <c r="G123"/>
  <c r="H123" s="1"/>
  <c r="G122"/>
  <c r="H122" s="1"/>
  <c r="G121"/>
  <c r="H121" s="1"/>
  <c r="G120"/>
  <c r="H120" s="1"/>
  <c r="G119"/>
  <c r="H119" s="1"/>
  <c r="F118"/>
  <c r="E118"/>
  <c r="G117"/>
  <c r="H117" s="1"/>
  <c r="G116"/>
  <c r="H116" s="1"/>
  <c r="G115"/>
  <c r="H115" s="1"/>
  <c r="G114"/>
  <c r="H114" s="1"/>
  <c r="E113"/>
  <c r="G113" s="1"/>
  <c r="H113" s="1"/>
  <c r="G112"/>
  <c r="H112" s="1"/>
  <c r="G111"/>
  <c r="H111" s="1"/>
  <c r="G110"/>
  <c r="H110" s="1"/>
  <c r="G109"/>
  <c r="H109" s="1"/>
  <c r="G108"/>
  <c r="H108" s="1"/>
  <c r="G107"/>
  <c r="H107" s="1"/>
  <c r="G106"/>
  <c r="H106" s="1"/>
  <c r="G105"/>
  <c r="H105" s="1"/>
  <c r="G104"/>
  <c r="H104" s="1"/>
  <c r="G103"/>
  <c r="H103" s="1"/>
  <c r="G102"/>
  <c r="H102" s="1"/>
  <c r="G101"/>
  <c r="H101" s="1"/>
  <c r="F100"/>
  <c r="E100"/>
  <c r="F99"/>
  <c r="E99"/>
  <c r="F98"/>
  <c r="E98"/>
  <c r="G97"/>
  <c r="H97" s="1"/>
  <c r="G96"/>
  <c r="H96" s="1"/>
  <c r="G95"/>
  <c r="H95" s="1"/>
  <c r="G94"/>
  <c r="H94" s="1"/>
  <c r="G93"/>
  <c r="H93" s="1"/>
  <c r="G92"/>
  <c r="H92" s="1"/>
  <c r="G91"/>
  <c r="H91" s="1"/>
  <c r="G90"/>
  <c r="H90" s="1"/>
  <c r="G89"/>
  <c r="H89" s="1"/>
  <c r="G88"/>
  <c r="H88" s="1"/>
  <c r="G87"/>
  <c r="H87" s="1"/>
  <c r="F86"/>
  <c r="G86" s="1"/>
  <c r="H86" s="1"/>
  <c r="G85"/>
  <c r="H85" s="1"/>
  <c r="E84"/>
  <c r="G83"/>
  <c r="H83" s="1"/>
  <c r="G82"/>
  <c r="H82" s="1"/>
  <c r="G81"/>
  <c r="H81" s="1"/>
  <c r="G79"/>
  <c r="G78"/>
  <c r="G77"/>
  <c r="G76"/>
  <c r="G75"/>
  <c r="G74"/>
  <c r="H74" s="1"/>
  <c r="G73"/>
  <c r="H73" s="1"/>
  <c r="G72"/>
  <c r="H72" s="1"/>
  <c r="G71"/>
  <c r="H71" s="1"/>
  <c r="G70"/>
  <c r="H70" s="1"/>
  <c r="G69"/>
  <c r="H69" s="1"/>
  <c r="G68"/>
  <c r="H68" s="1"/>
  <c r="G67"/>
  <c r="H67" s="1"/>
  <c r="G66"/>
  <c r="H66" s="1"/>
  <c r="G65"/>
  <c r="H65" s="1"/>
  <c r="G64"/>
  <c r="H64" s="1"/>
  <c r="G63"/>
  <c r="H63" s="1"/>
  <c r="G62"/>
  <c r="H62" s="1"/>
  <c r="G61"/>
  <c r="H61" s="1"/>
  <c r="G60"/>
  <c r="H60" s="1"/>
  <c r="G555"/>
  <c r="H555" s="1"/>
  <c r="G554"/>
  <c r="H554" s="1"/>
  <c r="G553"/>
  <c r="H553" s="1"/>
  <c r="G552"/>
  <c r="H552" s="1"/>
  <c r="G551"/>
  <c r="H551" s="1"/>
  <c r="G59"/>
  <c r="H59" s="1"/>
  <c r="G58"/>
  <c r="H58" s="1"/>
  <c r="F57"/>
  <c r="F55" s="1"/>
  <c r="E57"/>
  <c r="E55" s="1"/>
  <c r="G56"/>
  <c r="H56" s="1"/>
  <c r="G54"/>
  <c r="H54" s="1"/>
  <c r="G53"/>
  <c r="H53" s="1"/>
  <c r="G52"/>
  <c r="H52" s="1"/>
  <c r="G51"/>
  <c r="H51" s="1"/>
  <c r="G50"/>
  <c r="H50" s="1"/>
  <c r="G49"/>
  <c r="H49" s="1"/>
  <c r="G48"/>
  <c r="H48" s="1"/>
  <c r="F47"/>
  <c r="E47"/>
  <c r="E45" s="1"/>
  <c r="G46"/>
  <c r="H46" s="1"/>
  <c r="F45"/>
  <c r="G44"/>
  <c r="H44" s="1"/>
  <c r="F43"/>
  <c r="F42" s="1"/>
  <c r="F40" s="1"/>
  <c r="F11" s="1"/>
  <c r="E43"/>
  <c r="E42"/>
  <c r="E40" s="1"/>
  <c r="G41"/>
  <c r="H41" s="1"/>
  <c r="F31"/>
  <c r="E31"/>
  <c r="A31"/>
  <c r="F30"/>
  <c r="E30"/>
  <c r="A30"/>
  <c r="F29"/>
  <c r="A29"/>
  <c r="A28"/>
  <c r="F26"/>
  <c r="E26"/>
  <c r="A26"/>
  <c r="F25"/>
  <c r="A25"/>
  <c r="A23"/>
  <c r="A22"/>
  <c r="A21"/>
  <c r="A20"/>
  <c r="A19"/>
  <c r="F18"/>
  <c r="A18"/>
  <c r="A17"/>
  <c r="F16"/>
  <c r="A16"/>
  <c r="F15"/>
  <c r="A15"/>
  <c r="E14"/>
  <c r="A14"/>
  <c r="A13"/>
  <c r="A12"/>
  <c r="A11"/>
  <c r="A10"/>
  <c r="A8"/>
  <c r="E189" l="1"/>
  <c r="E13" s="1"/>
  <c r="G26"/>
  <c r="H26" s="1"/>
  <c r="G30"/>
  <c r="H30" s="1"/>
  <c r="E11"/>
  <c r="F80"/>
  <c r="F12" s="1"/>
  <c r="G13"/>
  <c r="H13" s="1"/>
  <c r="E25"/>
  <c r="G25" s="1"/>
  <c r="H25" s="1"/>
  <c r="G31"/>
  <c r="H31" s="1"/>
  <c r="E37"/>
  <c r="G37" s="1"/>
  <c r="H37" s="1"/>
  <c r="E391"/>
  <c r="G391" s="1"/>
  <c r="H391" s="1"/>
  <c r="G453"/>
  <c r="H453" s="1"/>
  <c r="G454"/>
  <c r="H454" s="1"/>
  <c r="F456"/>
  <c r="F20" s="1"/>
  <c r="G487"/>
  <c r="H487" s="1"/>
  <c r="G500"/>
  <c r="H500" s="1"/>
  <c r="G501"/>
  <c r="H501" s="1"/>
  <c r="G11"/>
  <c r="H11" s="1"/>
  <c r="G14"/>
  <c r="H14" s="1"/>
  <c r="G18"/>
  <c r="H18" s="1"/>
  <c r="G39"/>
  <c r="H39" s="1"/>
  <c r="G40"/>
  <c r="H40" s="1"/>
  <c r="G42"/>
  <c r="H42" s="1"/>
  <c r="G43"/>
  <c r="H43" s="1"/>
  <c r="G45"/>
  <c r="H45" s="1"/>
  <c r="G47"/>
  <c r="H47" s="1"/>
  <c r="G55"/>
  <c r="H55" s="1"/>
  <c r="G57"/>
  <c r="H57" s="1"/>
  <c r="G98"/>
  <c r="H98" s="1"/>
  <c r="G99"/>
  <c r="H99" s="1"/>
  <c r="G100"/>
  <c r="H100" s="1"/>
  <c r="G118"/>
  <c r="H118" s="1"/>
  <c r="G184"/>
  <c r="H184" s="1"/>
  <c r="G189"/>
  <c r="H189" s="1"/>
  <c r="G200"/>
  <c r="H200" s="1"/>
  <c r="G202"/>
  <c r="H202" s="1"/>
  <c r="G203"/>
  <c r="H203" s="1"/>
  <c r="G205"/>
  <c r="H205" s="1"/>
  <c r="G207"/>
  <c r="H207" s="1"/>
  <c r="G208"/>
  <c r="H208" s="1"/>
  <c r="G225"/>
  <c r="H225" s="1"/>
  <c r="G226"/>
  <c r="H226" s="1"/>
  <c r="G228"/>
  <c r="H228" s="1"/>
  <c r="G229"/>
  <c r="H229" s="1"/>
  <c r="E231"/>
  <c r="G322"/>
  <c r="H322" s="1"/>
  <c r="E373"/>
  <c r="E371" s="1"/>
  <c r="G371" s="1"/>
  <c r="H371" s="1"/>
  <c r="E383"/>
  <c r="G422"/>
  <c r="H422" s="1"/>
  <c r="G424"/>
  <c r="H424" s="1"/>
  <c r="E448"/>
  <c r="G448" s="1"/>
  <c r="H448" s="1"/>
  <c r="E451"/>
  <c r="G451" s="1"/>
  <c r="H451" s="1"/>
  <c r="G459"/>
  <c r="H459" s="1"/>
  <c r="G460"/>
  <c r="H460" s="1"/>
  <c r="E498"/>
  <c r="G511"/>
  <c r="H511" s="1"/>
  <c r="G512"/>
  <c r="H512" s="1"/>
  <c r="G519"/>
  <c r="H519" s="1"/>
  <c r="G521"/>
  <c r="H521" s="1"/>
  <c r="G522"/>
  <c r="H522" s="1"/>
  <c r="G537"/>
  <c r="H537" s="1"/>
  <c r="G538"/>
  <c r="H538" s="1"/>
  <c r="G561"/>
  <c r="H561" s="1"/>
  <c r="G569"/>
  <c r="H569" s="1"/>
  <c r="G639"/>
  <c r="H639" s="1"/>
  <c r="G457"/>
  <c r="H457" s="1"/>
  <c r="G509"/>
  <c r="H509" s="1"/>
  <c r="F503"/>
  <c r="F22" s="1"/>
  <c r="G535"/>
  <c r="H535" s="1"/>
  <c r="G576"/>
  <c r="H576" s="1"/>
  <c r="E608"/>
  <c r="G608" s="1"/>
  <c r="H608" s="1"/>
  <c r="F609"/>
  <c r="G609" s="1"/>
  <c r="H609" s="1"/>
  <c r="F571"/>
  <c r="F17"/>
  <c r="G17" s="1"/>
  <c r="H17" s="1"/>
  <c r="G369"/>
  <c r="H369" s="1"/>
  <c r="E368"/>
  <c r="G373"/>
  <c r="H373" s="1"/>
  <c r="G379"/>
  <c r="H379" s="1"/>
  <c r="E378"/>
  <c r="G383"/>
  <c r="H383" s="1"/>
  <c r="E381"/>
  <c r="G381" s="1"/>
  <c r="H381" s="1"/>
  <c r="F84"/>
  <c r="G84" s="1"/>
  <c r="H84" s="1"/>
  <c r="E130"/>
  <c r="G419"/>
  <c r="H419" s="1"/>
  <c r="G394"/>
  <c r="H394" s="1"/>
  <c r="G418"/>
  <c r="H418" s="1"/>
  <c r="G421"/>
  <c r="H421" s="1"/>
  <c r="E443"/>
  <c r="E446"/>
  <c r="G446" s="1"/>
  <c r="H446" s="1"/>
  <c r="E469"/>
  <c r="E516"/>
  <c r="E547"/>
  <c r="E559"/>
  <c r="G559" s="1"/>
  <c r="H559" s="1"/>
  <c r="E619"/>
  <c r="E606" l="1"/>
  <c r="F38"/>
  <c r="F28"/>
  <c r="G498"/>
  <c r="H498" s="1"/>
  <c r="E497"/>
  <c r="G231"/>
  <c r="H231" s="1"/>
  <c r="E15"/>
  <c r="G15" s="1"/>
  <c r="H15" s="1"/>
  <c r="G619"/>
  <c r="H619" s="1"/>
  <c r="E617"/>
  <c r="G617" s="1"/>
  <c r="H617" s="1"/>
  <c r="G516"/>
  <c r="H516" s="1"/>
  <c r="E514"/>
  <c r="G606"/>
  <c r="H606" s="1"/>
  <c r="E572"/>
  <c r="G547"/>
  <c r="H547" s="1"/>
  <c r="E545"/>
  <c r="G469"/>
  <c r="H469" s="1"/>
  <c r="E467"/>
  <c r="G443"/>
  <c r="H443" s="1"/>
  <c r="E441"/>
  <c r="F35"/>
  <c r="F8" s="1"/>
  <c r="F10"/>
  <c r="G130"/>
  <c r="H130" s="1"/>
  <c r="E128"/>
  <c r="G378"/>
  <c r="H378" s="1"/>
  <c r="E376"/>
  <c r="G376" s="1"/>
  <c r="H376" s="1"/>
  <c r="G368"/>
  <c r="H368" s="1"/>
  <c r="E366"/>
  <c r="G497" l="1"/>
  <c r="H497" s="1"/>
  <c r="E21"/>
  <c r="G21" s="1"/>
  <c r="H21" s="1"/>
  <c r="G366"/>
  <c r="H366" s="1"/>
  <c r="E332"/>
  <c r="E80"/>
  <c r="E36" s="1"/>
  <c r="G128"/>
  <c r="H128" s="1"/>
  <c r="E440"/>
  <c r="G441"/>
  <c r="H441" s="1"/>
  <c r="E456"/>
  <c r="G467"/>
  <c r="H467" s="1"/>
  <c r="E534"/>
  <c r="G545"/>
  <c r="H545" s="1"/>
  <c r="G572"/>
  <c r="H572" s="1"/>
  <c r="E571"/>
  <c r="E29"/>
  <c r="G29" s="1"/>
  <c r="H29" s="1"/>
  <c r="E503"/>
  <c r="G514"/>
  <c r="H514" s="1"/>
  <c r="G503" l="1"/>
  <c r="H503" s="1"/>
  <c r="E22"/>
  <c r="G22" s="1"/>
  <c r="H22" s="1"/>
  <c r="G571"/>
  <c r="H571" s="1"/>
  <c r="E28"/>
  <c r="G28" s="1"/>
  <c r="H28" s="1"/>
  <c r="E38"/>
  <c r="G38" s="1"/>
  <c r="H38" s="1"/>
  <c r="G332"/>
  <c r="H332" s="1"/>
  <c r="E16"/>
  <c r="G16" s="1"/>
  <c r="H16" s="1"/>
  <c r="G534"/>
  <c r="H534" s="1"/>
  <c r="E23"/>
  <c r="G23" s="1"/>
  <c r="H23" s="1"/>
  <c r="G456"/>
  <c r="H456" s="1"/>
  <c r="E20"/>
  <c r="G20" s="1"/>
  <c r="H20" s="1"/>
  <c r="G440"/>
  <c r="H440" s="1"/>
  <c r="E19"/>
  <c r="G19" s="1"/>
  <c r="H19" s="1"/>
  <c r="G80"/>
  <c r="H80" s="1"/>
  <c r="E12"/>
  <c r="G12" s="1"/>
  <c r="H12" s="1"/>
  <c r="E10" l="1"/>
  <c r="G10" s="1"/>
  <c r="H10" s="1"/>
  <c r="G36"/>
  <c r="H36" s="1"/>
  <c r="E35"/>
  <c r="G35" l="1"/>
  <c r="H35" s="1"/>
  <c r="E8"/>
  <c r="G8" s="1"/>
  <c r="H8" s="1"/>
</calcChain>
</file>

<file path=xl/sharedStrings.xml><?xml version="1.0" encoding="utf-8"?>
<sst xmlns="http://schemas.openxmlformats.org/spreadsheetml/2006/main" count="1110" uniqueCount="273">
  <si>
    <t xml:space="preserve">OPĆINA MIHOVLJAN </t>
  </si>
  <si>
    <t xml:space="preserve"> </t>
  </si>
  <si>
    <t>POSEBNI DIO</t>
  </si>
  <si>
    <t xml:space="preserve">  </t>
  </si>
  <si>
    <t>Izvorni plan</t>
  </si>
  <si>
    <t>I. izmjene i dopune</t>
  </si>
  <si>
    <t>Razlika</t>
  </si>
  <si>
    <t>Indeks</t>
  </si>
  <si>
    <t>RAZDJEL: 001 OPĆINSKO VIJEĆE, NAČELNIK, JEDINSTVENI UPRAVNI ODJEL, DJEČJI VRTIĆ</t>
  </si>
  <si>
    <t>GLAVA: 00101 OPĆINSKO VIJEĆE, NAČELNIK</t>
  </si>
  <si>
    <t>GLAVA: 00102 JEDINSTVENI UPRAVNI ODJEL</t>
  </si>
  <si>
    <t>GLAVA: 00103 DJEČJI VRTIĆ</t>
  </si>
  <si>
    <t xml:space="preserve">PROGRAM: 1001 RAZVOJ ZAJEDNICE  </t>
  </si>
  <si>
    <t>Aktivnost: A100101 Pomoć obiteljima  za svako rođeno dijete</t>
  </si>
  <si>
    <t>Izvor financiranja: 11, Opći prihodi i primici</t>
  </si>
  <si>
    <t xml:space="preserve">Rashodi poslovanja </t>
  </si>
  <si>
    <t>0620</t>
  </si>
  <si>
    <t xml:space="preserve">Naknade građanima i kućanstvima </t>
  </si>
  <si>
    <t xml:space="preserve">Ostale  naknade građanima i kućanstvima </t>
  </si>
  <si>
    <t>Aktivnost: A100102 Tekuće donacije udrugama</t>
  </si>
  <si>
    <t>Izvor financiranja: 11 Opći prihodi i primici</t>
  </si>
  <si>
    <t>0810</t>
  </si>
  <si>
    <t xml:space="preserve">Donacije i ostali rashodi </t>
  </si>
  <si>
    <t xml:space="preserve">Tekuće donacije </t>
  </si>
  <si>
    <t xml:space="preserve">Aktivnost: A100103 Udruga gradova i općina </t>
  </si>
  <si>
    <t>Aktivnost: A100104 Lokalna akcijska grupa - LAG</t>
  </si>
  <si>
    <t xml:space="preserve">Ostali nespomenuti rashodi poslovanja </t>
  </si>
  <si>
    <t xml:space="preserve">Kapitalni projekt: K100101 Zagorski vodovod - Sufinanciranje izgradnje vodnih građevina </t>
  </si>
  <si>
    <t xml:space="preserve">Kapitalne donacije </t>
  </si>
  <si>
    <t>Kapitalni projekt: K100102 Zgrada općine – uredske prostorije</t>
  </si>
  <si>
    <t xml:space="preserve">Rashodi za nabavu nefinancijske imovine </t>
  </si>
  <si>
    <t xml:space="preserve">Rashodi za nabavu proizvedene dugotrajne imovine </t>
  </si>
  <si>
    <t xml:space="preserve">Građevinski objekt </t>
  </si>
  <si>
    <t>Kapitalni projekt: K100103 Zgrada općine – sportske prostorije</t>
  </si>
  <si>
    <t>Kapitalni projekt: K100104 Zgrada općine – sanitarne prostorije</t>
  </si>
  <si>
    <t>Kapitalni projekt: K100105 Zgrada općine – prostorija arhive i sanitarne prostorije</t>
  </si>
  <si>
    <t>PROGRAM: 1002 JAVNA UPRAVA I ADMINISTRACIJA</t>
  </si>
  <si>
    <t xml:space="preserve">Aktivnost: A100201 Materijalni rashodi i rashodi za usluge </t>
  </si>
  <si>
    <t>Rashodi poslovanja</t>
  </si>
  <si>
    <t>0435</t>
  </si>
  <si>
    <t>Materijalni rashodi</t>
  </si>
  <si>
    <t xml:space="preserve">Rashodi za materijal i energiju </t>
  </si>
  <si>
    <t>Aktivnost: A100202 Neplanirani izdaci</t>
  </si>
  <si>
    <t>0412</t>
  </si>
  <si>
    <t xml:space="preserve">Materijalni rashodi </t>
  </si>
  <si>
    <t xml:space="preserve">Aktivnost: A100203 Intelektualne i osobne usluge  </t>
  </si>
  <si>
    <t xml:space="preserve">Izvor financiranja: 11, Opći prihodi i primici </t>
  </si>
  <si>
    <t xml:space="preserve">Rashodi za usluge </t>
  </si>
  <si>
    <t>Aktivnost, A100204 Financijski rashodi</t>
  </si>
  <si>
    <t>0490</t>
  </si>
  <si>
    <t xml:space="preserve">Financijski rashodi </t>
  </si>
  <si>
    <t>Kamate za primljene kredite</t>
  </si>
  <si>
    <t xml:space="preserve">Ostali financijski rashodi </t>
  </si>
  <si>
    <t>Aktivnost: A100205 Naknade osobama izvan radnog odnosa</t>
  </si>
  <si>
    <t xml:space="preserve">Izvor financiranja: 11 Opći prihodi i primici, 55 Pomoći Zavoda za zapošljavanje  </t>
  </si>
  <si>
    <t xml:space="preserve">Naknade troškova    </t>
  </si>
  <si>
    <t>Aktivnost, A100206 Zakupnine i najamnine</t>
  </si>
  <si>
    <t>Ostali nespomenuti financijski rashodi</t>
  </si>
  <si>
    <t xml:space="preserve">Aktivnost: A100107 Ostali financijski izdaci  </t>
  </si>
  <si>
    <t xml:space="preserve">Izvor financiranja: 11,  Opći prihodi i primici </t>
  </si>
  <si>
    <t>0411</t>
  </si>
  <si>
    <t>Aktivnost: A100108 Naknade za rad predstavničkih i izvršnih radnih tijela</t>
  </si>
  <si>
    <t>0111</t>
  </si>
  <si>
    <t>Aktivnost: A100110  Političke stranke - redovito godišnje financiranje</t>
  </si>
  <si>
    <t>0112</t>
  </si>
  <si>
    <t xml:space="preserve">Ostali rashodi </t>
  </si>
  <si>
    <t xml:space="preserve">Aktivnosti: A100112 Održavanje opreme i osiguranje opreme </t>
  </si>
  <si>
    <t xml:space="preserve">Ostali nespomenuti rashodi </t>
  </si>
  <si>
    <t>Aktivnost, A100213 Otplate glavnice kredita (za Dječji vrtić) – dugoročni kredit</t>
  </si>
  <si>
    <t>Izvor financiranja: 11 Opći prihodi i primici, 52 Prihodi iz državnog proračuna</t>
  </si>
  <si>
    <t xml:space="preserve">Izdaci za financijsku imovinu i otplatu kredita </t>
  </si>
  <si>
    <t xml:space="preserve">Izdaci za otplatu glavnice primljenih kredita </t>
  </si>
  <si>
    <t xml:space="preserve">Otplate glavnice kredita </t>
  </si>
  <si>
    <t xml:space="preserve">Aktivnost, A100216 Otplate glavnice besk. Zajma (Drž. Proračun. 1406) – kratkoročni </t>
  </si>
  <si>
    <t>Aktivnost, A100217 Usluge promidžbe i informiranja</t>
  </si>
  <si>
    <t>Aktivnost, A100218 Računalne usluge</t>
  </si>
  <si>
    <t>Aktivnost, A100220 Suf. arhivskog centra Popovec</t>
  </si>
  <si>
    <t>Aktivnost, A100221 Tekuća pričuva</t>
  </si>
  <si>
    <t>Aktivnost, A100222 Izdaci za objave u Službenom glasniku</t>
  </si>
  <si>
    <t>Aktivnost, A100223 Računalni program za uredsko poslovanje</t>
  </si>
  <si>
    <t>Aktivnost, A100224 Program za transparentnost</t>
  </si>
  <si>
    <t>Kapitalni projekt: K100202 Širokopojasni internet</t>
  </si>
  <si>
    <t xml:space="preserve">Izvor financiranja:11 Opći prihodi i primici </t>
  </si>
  <si>
    <t>0460</t>
  </si>
  <si>
    <t>Postrojenja i oprema</t>
  </si>
  <si>
    <t>Kapitalni projekt: K100203 Uredski namještaj</t>
  </si>
  <si>
    <t xml:space="preserve">PROGRAM: 1003  ORGANIZACIJA I PROVOĐENJE ZAŠTITE I SPAŠAVANJA </t>
  </si>
  <si>
    <t>Aktivnost: A100301, DVD Mihovljan</t>
  </si>
  <si>
    <t>0320</t>
  </si>
  <si>
    <t xml:space="preserve">Ostali rashodi      </t>
  </si>
  <si>
    <t xml:space="preserve">Aktivnost: A100302, JVP Javna vatrogasna postrojba Krapina </t>
  </si>
  <si>
    <t xml:space="preserve">Aktivnost: A100303, Organizacija i provođenje zaštite i spašavanja – Civilna zaštita </t>
  </si>
  <si>
    <t>0220</t>
  </si>
  <si>
    <t xml:space="preserve">Aktivnost: A100304, Hrvatska gorska služba spašavanja HGSS </t>
  </si>
  <si>
    <t>0360</t>
  </si>
  <si>
    <t>Tekuće donacije HGSS</t>
  </si>
  <si>
    <t>Aktivnost: A100305, Dezinfekcija prostorija općine</t>
  </si>
  <si>
    <t>0760</t>
  </si>
  <si>
    <t>Aktivnost: A100306 Hrvatski crveni križ Zlatar</t>
  </si>
  <si>
    <t>1090</t>
  </si>
  <si>
    <t>Donacije i ostali rashodi</t>
  </si>
  <si>
    <t xml:space="preserve">Aktivnost: A100307 Opskrba pitkom vodom (DVD i općina) </t>
  </si>
  <si>
    <t>0630</t>
  </si>
  <si>
    <t xml:space="preserve">PROGRAM:1004  POTPORA POLJOPRIVREDI  </t>
  </si>
  <si>
    <t>Aktivnost: A100401, Pomoći građanima - za zadržavanje krava i krmača na području opć.</t>
  </si>
  <si>
    <t>0421</t>
  </si>
  <si>
    <t xml:space="preserve">PROGRAM:1005 ODRŽAVANJE KOMUNALNE INFRASTRUKTURE </t>
  </si>
  <si>
    <t xml:space="preserve">Kapitalni projekt: K100501 Javna rasvjeta </t>
  </si>
  <si>
    <t>Izvor financiranja: 11 Opći prihodi i primici, 43 Prihodi za posebne namjene</t>
  </si>
  <si>
    <t>0640</t>
  </si>
  <si>
    <t xml:space="preserve">Rashodi za nabavu nefinancijske dugotrajne imovine </t>
  </si>
  <si>
    <t xml:space="preserve">Građevinski objekti </t>
  </si>
  <si>
    <t>Kapitalni projekt: K100502 Održavanje postojećih, nerazvrstanih cesta na pod. Mihovljana - asfaltiranje</t>
  </si>
  <si>
    <t>0451</t>
  </si>
  <si>
    <t>Kapitalni projekt: K100503 Dokumentacija za cestu Mihovljan – Kovačići – Večkovići – Strugača</t>
  </si>
  <si>
    <t>Izvor financiranja: 81 Primici od zaduživanja</t>
  </si>
  <si>
    <t xml:space="preserve">Rashodi za nabavu imovine </t>
  </si>
  <si>
    <t xml:space="preserve">Nematerijalna imovina </t>
  </si>
  <si>
    <t>Kapitalni projekt: K100506 Rekonstrukcija postojeće nerazvrstane ceste M-Mihovljan–Kovačići–Večkovići–Strugača</t>
  </si>
  <si>
    <t>Kapitalni projekt: K100507 Sanacija klizišta</t>
  </si>
  <si>
    <t xml:space="preserve">Izvor financiranja: 11 Opći prihodi i primici, 52 Prihodi iz državnog proračuna </t>
  </si>
  <si>
    <t xml:space="preserve">Kapitalni projekt: K100508 Nogostup i oborinska odvodnja </t>
  </si>
  <si>
    <t xml:space="preserve">Izvor financiranja: 11 Opći prihodi i primici, 52 Prihodi iz državnog proračuna, 51 Prihodi iz Županijskog proračuna  </t>
  </si>
  <si>
    <t xml:space="preserve">Rashodi za nabavu proizvedene dugotrajne  imovine </t>
  </si>
  <si>
    <t>Kapitalni projekt: K100508 Most u centru Mihovljana</t>
  </si>
  <si>
    <t>Izvori financiranja: 11 Opći prihodi i primici</t>
  </si>
  <si>
    <t>Kapitalni projekt: K100509 Prilaz Dječjem igralištu i šetnica</t>
  </si>
  <si>
    <t xml:space="preserve">Kapitalni projekt: K100510 Projekti i geodezija </t>
  </si>
  <si>
    <t>0150</t>
  </si>
  <si>
    <t>Kapitalni projekt: K100511 Zemljište – centar</t>
  </si>
  <si>
    <t xml:space="preserve">Materijalna imovina </t>
  </si>
  <si>
    <t>Kapitalni projekt: K100512 Autobusna stajališta uz ŽC2125</t>
  </si>
  <si>
    <t>Kapitalni projekt: K100513 Izgradnja parka hrvatskih branitelja u Mihovljanu</t>
  </si>
  <si>
    <t>Izvori financiranja: 11 Opći prihodi i primici, 52 Lokalna akcijska grupa Zeleni bregi</t>
  </si>
  <si>
    <t>Kapitalni projekt: K100514 Zemljište – za proširenje Mjesnog groblja</t>
  </si>
  <si>
    <t>Kapitalni projekt: K100515 Groblje – izrada betonskih okvira na grobnim mjestima</t>
  </si>
  <si>
    <t>Izvor financiranja: 43 Prihodi za posebne namjene</t>
  </si>
  <si>
    <t>0660</t>
  </si>
  <si>
    <t>Kapitalni projekt: K100516 Mrtvačnica Mihovljan – uređenje prilaza</t>
  </si>
  <si>
    <t>Kapitalni projekt: K100517 Oprema za mrtvačnicu</t>
  </si>
  <si>
    <t>Kapitalni projekt: K100518 Zemljište – za Dječje igralište</t>
  </si>
  <si>
    <t>Kapitalni projekt: K100519 Dječja igrališta sa igralima i spravama</t>
  </si>
  <si>
    <t xml:space="preserve">Izvori financiranja: 52 Prihodi iz Državnog proračuna </t>
  </si>
  <si>
    <t>Aktivnost:A100501 Centar – uređenje zelene površine</t>
  </si>
  <si>
    <t>Usluge tekućeg i investicijskog održavanja</t>
  </si>
  <si>
    <t xml:space="preserve">Kapitalni projekt: K100520 Javna rasvjeta uz nogometno igralište </t>
  </si>
  <si>
    <t>Aktivnost: A100601, Održavanje cesta:kameni materijal i prijevoz</t>
  </si>
  <si>
    <t>Aktivnost: A100602 Rad strojem</t>
  </si>
  <si>
    <t xml:space="preserve">Aktivnost: A100603 Košnja bankina uz nerazvrstane ceste i zem.u vl.općine </t>
  </si>
  <si>
    <t>Aktivnost: A100604 Županijska cesta - zemljani radovi</t>
  </si>
  <si>
    <t>Aktivnost: A100605 Izdaci za zimsku službu</t>
  </si>
  <si>
    <t xml:space="preserve">Aktivnost:A100606 Cijevi za ceste i odvodnju </t>
  </si>
  <si>
    <t>Aktivnost: A100607  Prometni znakovi i putokazi</t>
  </si>
  <si>
    <t xml:space="preserve">Rashodi za materijal energiju </t>
  </si>
  <si>
    <t>Aktivnost:100608 Uređenje odvodnih jaraka (koji nisu u nadležnosti HR voda)</t>
  </si>
  <si>
    <t xml:space="preserve">Aktivnost: A100609 Održavanje groblja i javnih površina </t>
  </si>
  <si>
    <t xml:space="preserve">Izvor financiranja: 11 Opći prihodi i primici,  31 Vlastiti prihod </t>
  </si>
  <si>
    <t xml:space="preserve">Aktivnost: A100610 Tekuće uređenje centra </t>
  </si>
  <si>
    <t>Aktivnost: A100611 Stari grad - uređenje zemljišta</t>
  </si>
  <si>
    <t>Izvor financiranja: 11 Opći prihodi i primici,</t>
  </si>
  <si>
    <t xml:space="preserve">Aktivnost: A100612 Mjesno groblje staze </t>
  </si>
  <si>
    <t>Aktivnost: A100613 Izdaci za odvoz smeća (kontejneri) sa Mjesnog groblja</t>
  </si>
  <si>
    <t>0510</t>
  </si>
  <si>
    <t xml:space="preserve">Aktivnost: A100614 Održavanje javne rasvjete – potrošnja i održavanje </t>
  </si>
  <si>
    <t xml:space="preserve">Aktivnost: A100615 Izdaci za održavanje zgrada u vlasništvu općine </t>
  </si>
  <si>
    <t xml:space="preserve">Aktivnost: A100616 Uređenje bankina uz ceste </t>
  </si>
  <si>
    <t xml:space="preserve">PROGRAM:1007  JAČANJE GOSPODARSTVA  </t>
  </si>
  <si>
    <t xml:space="preserve">Aktivnost: A100701 Subvencije obrtnicima i poduzetnicima </t>
  </si>
  <si>
    <t xml:space="preserve">Subvencije </t>
  </si>
  <si>
    <t xml:space="preserve">PROGRAM:1008 ZAŠTITA OKOLIŠA   </t>
  </si>
  <si>
    <t xml:space="preserve">Aktivnost:A100801 Sanacija divljih odlagališta </t>
  </si>
  <si>
    <t xml:space="preserve">Izvori financiranja:11 Opći prihodi i primici </t>
  </si>
  <si>
    <t>Aktivnost: A100802 Fond za zaštitu okoliša</t>
  </si>
  <si>
    <t>0530</t>
  </si>
  <si>
    <t>Kazne, penali i naknade štete</t>
  </si>
  <si>
    <t>Aktivnost: A100803 Naknada za korištenje odlagališta otpada</t>
  </si>
  <si>
    <t xml:space="preserve">PROGRAM:1009 ZAŠTITA, OČUVANJE I UNAPREĐENJE ZDRAVLJA </t>
  </si>
  <si>
    <t>Aktivnost: A100901 Izdaci za veterinarsko - higijeničarsku službu</t>
  </si>
  <si>
    <t>Izvor financiranja: 11, Ostali prihodi i primici</t>
  </si>
  <si>
    <t xml:space="preserve">Aktivnost: A100902 Deratizacija </t>
  </si>
  <si>
    <t>Aktivnost: A100903 Analiza pitke vode</t>
  </si>
  <si>
    <t>PROGRAM: 1010 RAZVOJ ŠKOLSTVA/OSNOVNA,SREDNJA VISOKA</t>
  </si>
  <si>
    <t>Aktivnost: A101001</t>
  </si>
  <si>
    <t>Pomoć građanima - prijevoz učenika u osnovnu školu</t>
  </si>
  <si>
    <t>0912</t>
  </si>
  <si>
    <t>Aktivnost: A101002 Pomoć građanima - radne bilježnice za osnovnu školu</t>
  </si>
  <si>
    <t xml:space="preserve">Izvor financiranja: 11, Opći prihodi i primici, 52 Pomoć iz Županijskog proračuna </t>
  </si>
  <si>
    <t xml:space="preserve">Aktivnost: A101003 Osnovna škola – škola plivanja </t>
  </si>
  <si>
    <t xml:space="preserve">Potpore </t>
  </si>
  <si>
    <t xml:space="preserve">Potpore unutar opće države </t>
  </si>
  <si>
    <t>Aktivnost: A101004 Darovi za Božić i NG i  i naknade za učenike sa 5. svih 8.g.</t>
  </si>
  <si>
    <t xml:space="preserve">Tekuće potpore unutar opće države </t>
  </si>
  <si>
    <t>Aktivnost: A101005 Pomoć građanima - prijevoza učenika u srednju školu</t>
  </si>
  <si>
    <t>0922</t>
  </si>
  <si>
    <t xml:space="preserve">Ostale naknade građanima i kućanstvima </t>
  </si>
  <si>
    <t>Aktivnost: A101006 Pomoć građanima - suf. smještaja učenika u učeničke domove</t>
  </si>
  <si>
    <t>Aktivnost: A101007 Pomoć građanima  - učeničke i studentske stipendije</t>
  </si>
  <si>
    <t>Kapitalni projekt: K101001  Kapitalne pomoći OŠ - oprema</t>
  </si>
  <si>
    <t xml:space="preserve">PROGRAM:1011 RAZVOJ SPORTA I REKREACIJE </t>
  </si>
  <si>
    <t>Aktivnost: A101101 Program javnih potreba u sportu</t>
  </si>
  <si>
    <t xml:space="preserve">Donacije i osti rashodi </t>
  </si>
  <si>
    <t xml:space="preserve">Donacije  </t>
  </si>
  <si>
    <t>PROGRAM:1012 PROMICANJE KULTURE I RELIGIJE</t>
  </si>
  <si>
    <t>Aktivnost: A101201 Izdaci za obilježavanje dana Općine i župe Mihovljan</t>
  </si>
  <si>
    <t>0820</t>
  </si>
  <si>
    <t>Aktivnost: A101202 Udruge u kulturi i ostale organizacije</t>
  </si>
  <si>
    <t xml:space="preserve">Aktivnost: A101203 Kazališne predstave </t>
  </si>
  <si>
    <t>Aktivnost: A101204 Donacije župnoj crkvi Mihovljan - suf.uređ.crkv.obj.</t>
  </si>
  <si>
    <t>0840</t>
  </si>
  <si>
    <t xml:space="preserve">Kapitalne pomoći </t>
  </si>
  <si>
    <t>Aktivnost: A101205 Sredstva za uređenje crkvenih objekata</t>
  </si>
  <si>
    <t>Kapitalni projekt: K101201 Rekonstrukcija društvenog doma</t>
  </si>
  <si>
    <t xml:space="preserve">PROGRAM: 1013 SOCIJALNA SKRB </t>
  </si>
  <si>
    <t xml:space="preserve">Aktivnost: A101301 Pomoć građanima i kućanstvima - socijalne pomoći </t>
  </si>
  <si>
    <t>Izvori financiranja: 11, Opći prihodi i primici</t>
  </si>
  <si>
    <t>1070</t>
  </si>
  <si>
    <t xml:space="preserve">Aktivnost: A101302 Pomoć građanima – sredstva za ogrjev </t>
  </si>
  <si>
    <t>Izvor financiranja: 51 Prihodi iz žup. Proračuna</t>
  </si>
  <si>
    <t xml:space="preserve">Aktivnost: A101303 Osnovna škola – školska kuhinja/socijala </t>
  </si>
  <si>
    <t>GLAVA:00102  JEDINSTVENI UPRAVNI ODJEL</t>
  </si>
  <si>
    <t>Aktivnost: A100201 Rashodi za zaposlene - plaće</t>
  </si>
  <si>
    <t xml:space="preserve">Rashodi za zaposlene </t>
  </si>
  <si>
    <t xml:space="preserve">Plaća (bruto) </t>
  </si>
  <si>
    <t xml:space="preserve">Doprinosi na plaće </t>
  </si>
  <si>
    <t>Aktivnost: A100202 Ostali rashodi za zaposlene</t>
  </si>
  <si>
    <t xml:space="preserve">Ostali izdaci za zaposlene </t>
  </si>
  <si>
    <t xml:space="preserve">Naknade troškova zaposlenima </t>
  </si>
  <si>
    <t>GLAVA:00103 DJEČJI VRTIĆ</t>
  </si>
  <si>
    <t xml:space="preserve">Izvor financiranja: 11V Opći prihodi i primici Općine za vrtić, 31 Vlastiti prihodi vrtića, 51V Tekuće pomoći KZŽ za vrtić </t>
  </si>
  <si>
    <t xml:space="preserve">Izvor financiranja: 11V Opći prihodi i primici Općine za vrtić, 31 Vlastiti prihodi vrtića, 51V Tekuće pomoći KZŽ za vrtić   </t>
  </si>
  <si>
    <t>Aktivnost: A100204 Računalne usluge</t>
  </si>
  <si>
    <t xml:space="preserve">Izvor financiranja: 11V Opći prihodi i primici Općine za vrtić, 41 Prihodi za posebne namjene vrtić </t>
  </si>
  <si>
    <t>Aktivnost: A100206 Naknade za rad upravnog vijeća</t>
  </si>
  <si>
    <t xml:space="preserve">Aktivnost: A100207 Materijalni rashodi i rashodi za usluge </t>
  </si>
  <si>
    <t xml:space="preserve">Izvor financiranja: 11V Opći prihodi i primici Općine za vrtić, 52V Tekuće pomoći državni pr. za vrtić </t>
  </si>
  <si>
    <t xml:space="preserve">Aktivnost: A100208 Ostali nespomenuti izdaci </t>
  </si>
  <si>
    <t>Aktivnosti: A100209 Održavanje opreme i osiguranje opreme i zaposlenih</t>
  </si>
  <si>
    <t>Aktivnost: A100210 Financijski rashodi</t>
  </si>
  <si>
    <t xml:space="preserve">Aktivnost: A100211 Ulaganje u računalne programe </t>
  </si>
  <si>
    <t xml:space="preserve">Aktivnost:A100801 Iznošenje i odvoz smeća </t>
  </si>
  <si>
    <t xml:space="preserve">Izvori financiranja:11 Opći prihodi i primici Općine za vrtić </t>
  </si>
  <si>
    <t>Aktivnost: A100901 Opskrba vodom</t>
  </si>
  <si>
    <t xml:space="preserve">Izvor financiranja: 11V Opći prihodi i primici Općine za vrtić </t>
  </si>
  <si>
    <t>Aktivnost: A100902 Deratizacija i dezinsekcija</t>
  </si>
  <si>
    <t>Aktivnost: A100903 Dimnjačarske i ekološke usluge</t>
  </si>
  <si>
    <t>0560</t>
  </si>
  <si>
    <t>Aktivnost: A100904 Obvezni i preve. Zdravstveni pregled zaposlenika</t>
  </si>
  <si>
    <t>Aktivnost: A100905 Ostale zdravstvene i veterinarske usluge</t>
  </si>
  <si>
    <t>Opći prihodi i primici</t>
  </si>
  <si>
    <t>11V</t>
  </si>
  <si>
    <t>Opći prihodi i primici Općine za vrtić</t>
  </si>
  <si>
    <t>Vlastiti prihodi (6615)</t>
  </si>
  <si>
    <t>31V</t>
  </si>
  <si>
    <t>Vlastiti prihodi vrtića</t>
  </si>
  <si>
    <t>Prihodi za posebne namjene vrtić</t>
  </si>
  <si>
    <t>41V</t>
  </si>
  <si>
    <t>Prihodi iz županijskog proračuna</t>
  </si>
  <si>
    <t>51V</t>
  </si>
  <si>
    <t>Tekuće pomoći KZŽ za vrtić</t>
  </si>
  <si>
    <t>Prihodi i primici iz državnog proračuna</t>
  </si>
  <si>
    <t>52V</t>
  </si>
  <si>
    <t>Tekuće pomoći državni pr. za vrtić</t>
  </si>
  <si>
    <t>Prihodi i primici – EU fondovi(638)</t>
  </si>
  <si>
    <t>Pomoći od zavoda za zapošljavanje (634)</t>
  </si>
  <si>
    <t>Ostali prihodi</t>
  </si>
  <si>
    <t>Primici od zaduživanja</t>
  </si>
  <si>
    <t xml:space="preserve">RASHODI/IZDACI PO ORGANIZACIJSKOJ I PROGRAMSKOJ KLASIFIKACIJI I IZVORI IFNANCIRANJA </t>
  </si>
  <si>
    <t>I.IZMJENA I DOPUNA PRORAČUNA OPĆINE MIHOVLJAN ZA 2022.G.</t>
  </si>
  <si>
    <t xml:space="preserve">RTIĆ MIHOLJČEK </t>
  </si>
  <si>
    <t>PROGRAM: 1014 RAZVOJ I UPRAVLJANJE SUSTAVA VODOOPSKRBE</t>
  </si>
  <si>
    <t xml:space="preserve">PROGRAM:1006 KOMUNALNA INFRASTRUKTURA – ODRŽAVANJE  I UPRAVLJANJE </t>
  </si>
  <si>
    <t xml:space="preserve">Izvor financiranja: 11 Opći prihodi i primici, 52 Prihodi iz državnog proračuna, 54 Fond </t>
  </si>
  <si>
    <t xml:space="preserve">Izvor financiranja: 11 Opći prihodi i primici, 52 Prihodi iz državnog proračuna. 43 Prihodi za posebne namjene </t>
  </si>
</sst>
</file>

<file path=xl/styles.xml><?xml version="1.0" encoding="utf-8"?>
<styleSheet xmlns="http://schemas.openxmlformats.org/spreadsheetml/2006/main">
  <fonts count="25"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EA75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1"/>
      <color rgb="FF111111"/>
      <name val="Calibri"/>
      <family val="2"/>
      <charset val="238"/>
    </font>
    <font>
      <sz val="10"/>
      <color rgb="FF111111"/>
      <name val="Calibri"/>
      <family val="2"/>
      <charset val="238"/>
    </font>
    <font>
      <b/>
      <sz val="10"/>
      <color rgb="FFFF4000"/>
      <name val="Calibri"/>
      <family val="2"/>
      <charset val="238"/>
    </font>
    <font>
      <b/>
      <sz val="11"/>
      <color rgb="FF55308D"/>
      <name val="Calibri"/>
      <family val="2"/>
      <charset val="238"/>
    </font>
    <font>
      <b/>
      <sz val="11"/>
      <color rgb="FF111111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rgb="FF1C31BF"/>
      <name val="Calibri"/>
      <family val="2"/>
      <charset val="238"/>
    </font>
    <font>
      <b/>
      <sz val="11"/>
      <name val="Calibri"/>
      <family val="2"/>
      <charset val="238"/>
    </font>
    <font>
      <b/>
      <sz val="10"/>
      <color rgb="FF111111"/>
      <name val="Calibri"/>
      <family val="2"/>
      <charset val="238"/>
    </font>
    <font>
      <sz val="10"/>
      <name val="Calibri"/>
      <family val="2"/>
      <charset val="238"/>
    </font>
    <font>
      <b/>
      <sz val="16"/>
      <name val="Calibri"/>
      <family val="2"/>
      <charset val="238"/>
    </font>
    <font>
      <sz val="14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C9211E"/>
      <name val="Calibri"/>
      <family val="2"/>
      <charset val="238"/>
    </font>
    <font>
      <sz val="11"/>
      <color rgb="FFC9211E"/>
      <name val="Calibri"/>
      <family val="2"/>
      <charset val="238"/>
    </font>
    <font>
      <sz val="11"/>
      <color rgb="FFFF0000"/>
      <name val="Calibri"/>
      <family val="2"/>
      <charset val="238"/>
    </font>
    <font>
      <u/>
      <sz val="11"/>
      <name val="Calibri"/>
      <family val="2"/>
      <charset val="238"/>
    </font>
    <font>
      <u/>
      <sz val="11"/>
      <color rgb="FF000000"/>
      <name val="Calibri"/>
      <family val="2"/>
      <charset val="238"/>
    </font>
    <font>
      <b/>
      <sz val="11"/>
      <color rgb="FF80008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FFFFFF"/>
        <bgColor rgb="FFFFFF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0" borderId="0" xfId="0" applyNumberFormat="1"/>
    <xf numFmtId="2" fontId="0" fillId="0" borderId="0" xfId="0" applyNumberFormat="1"/>
    <xf numFmtId="2" fontId="1" fillId="0" borderId="0" xfId="0" applyNumberFormat="1" applyFont="1"/>
    <xf numFmtId="0" fontId="0" fillId="0" borderId="0" xfId="0"/>
    <xf numFmtId="0" fontId="2" fillId="0" borderId="0" xfId="0" applyFont="1"/>
    <xf numFmtId="0" fontId="3" fillId="0" borderId="0" xfId="0" applyFont="1"/>
    <xf numFmtId="49" fontId="2" fillId="0" borderId="0" xfId="0" applyNumberFormat="1" applyFont="1"/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/>
    <xf numFmtId="4" fontId="4" fillId="0" borderId="0" xfId="0" applyNumberFormat="1" applyFont="1"/>
    <xf numFmtId="2" fontId="4" fillId="0" borderId="0" xfId="0" applyNumberFormat="1" applyFont="1"/>
    <xf numFmtId="0" fontId="4" fillId="0" borderId="0" xfId="0" applyFont="1"/>
    <xf numFmtId="0" fontId="5" fillId="0" borderId="0" xfId="0" applyFont="1"/>
    <xf numFmtId="4" fontId="6" fillId="0" borderId="0" xfId="0" applyNumberFormat="1" applyFont="1"/>
    <xf numFmtId="2" fontId="7" fillId="0" borderId="0" xfId="0" applyNumberFormat="1" applyFont="1"/>
    <xf numFmtId="2" fontId="8" fillId="0" borderId="0" xfId="0" applyNumberFormat="1" applyFont="1"/>
    <xf numFmtId="0" fontId="2" fillId="0" borderId="0" xfId="0" applyFont="1"/>
    <xf numFmtId="0" fontId="9" fillId="0" borderId="0" xfId="0" applyFont="1"/>
    <xf numFmtId="4" fontId="9" fillId="0" borderId="0" xfId="0" applyNumberFormat="1" applyFont="1"/>
    <xf numFmtId="2" fontId="9" fillId="0" borderId="0" xfId="0" applyNumberFormat="1" applyFont="1"/>
    <xf numFmtId="0" fontId="9" fillId="0" borderId="0" xfId="0" applyFont="1"/>
    <xf numFmtId="4" fontId="5" fillId="0" borderId="0" xfId="0" applyNumberFormat="1" applyFont="1"/>
    <xf numFmtId="4" fontId="10" fillId="0" borderId="0" xfId="0" applyNumberFormat="1" applyFont="1"/>
    <xf numFmtId="2" fontId="10" fillId="0" borderId="0" xfId="0" applyNumberFormat="1" applyFont="1"/>
    <xf numFmtId="2" fontId="11" fillId="0" borderId="0" xfId="0" applyNumberFormat="1" applyFont="1"/>
    <xf numFmtId="4" fontId="2" fillId="0" borderId="0" xfId="0" applyNumberFormat="1" applyFont="1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9" fillId="0" borderId="0" xfId="0" applyNumberFormat="1" applyFont="1"/>
    <xf numFmtId="0" fontId="12" fillId="0" borderId="0" xfId="0" applyFont="1"/>
    <xf numFmtId="49" fontId="12" fillId="0" borderId="0" xfId="0" applyNumberFormat="1" applyFont="1"/>
    <xf numFmtId="4" fontId="12" fillId="0" borderId="0" xfId="0" applyNumberFormat="1" applyFont="1"/>
    <xf numFmtId="2" fontId="12" fillId="0" borderId="0" xfId="0" applyNumberFormat="1" applyFont="1"/>
    <xf numFmtId="0" fontId="12" fillId="0" borderId="0" xfId="0" applyFont="1"/>
    <xf numFmtId="0" fontId="13" fillId="2" borderId="0" xfId="0" applyFont="1" applyFill="1"/>
    <xf numFmtId="49" fontId="13" fillId="2" borderId="0" xfId="0" applyNumberFormat="1" applyFont="1" applyFill="1"/>
    <xf numFmtId="4" fontId="11" fillId="2" borderId="0" xfId="0" applyNumberFormat="1" applyFont="1" applyFill="1"/>
    <xf numFmtId="4" fontId="10" fillId="2" borderId="0" xfId="0" applyNumberFormat="1" applyFont="1" applyFill="1"/>
    <xf numFmtId="2" fontId="14" fillId="2" borderId="0" xfId="0" applyNumberFormat="1" applyFont="1" applyFill="1"/>
    <xf numFmtId="0" fontId="13" fillId="0" borderId="0" xfId="0" applyFont="1"/>
    <xf numFmtId="0" fontId="1" fillId="0" borderId="0" xfId="0" applyFont="1"/>
    <xf numFmtId="49" fontId="1" fillId="0" borderId="0" xfId="0" applyNumberFormat="1" applyFont="1"/>
    <xf numFmtId="4" fontId="15" fillId="0" borderId="0" xfId="0" applyNumberFormat="1" applyFont="1"/>
    <xf numFmtId="2" fontId="15" fillId="0" borderId="0" xfId="0" applyNumberFormat="1" applyFont="1"/>
    <xf numFmtId="0" fontId="1" fillId="0" borderId="0" xfId="0" applyFont="1"/>
    <xf numFmtId="0" fontId="1" fillId="3" borderId="0" xfId="0" applyFont="1" applyFill="1"/>
    <xf numFmtId="49" fontId="1" fillId="3" borderId="0" xfId="0" applyNumberFormat="1" applyFont="1" applyFill="1"/>
    <xf numFmtId="4" fontId="15" fillId="3" borderId="0" xfId="0" applyNumberFormat="1" applyFont="1" applyFill="1"/>
    <xf numFmtId="0" fontId="16" fillId="0" borderId="0" xfId="0" applyFont="1"/>
    <xf numFmtId="0" fontId="17" fillId="0" borderId="0" xfId="0" applyFont="1"/>
    <xf numFmtId="0" fontId="2" fillId="2" borderId="0" xfId="0" applyFont="1" applyFill="1"/>
    <xf numFmtId="49" fontId="2" fillId="2" borderId="0" xfId="0" applyNumberFormat="1" applyFont="1" applyFill="1"/>
    <xf numFmtId="4" fontId="5" fillId="2" borderId="0" xfId="0" applyNumberFormat="1" applyFont="1" applyFill="1"/>
    <xf numFmtId="0" fontId="0" fillId="0" borderId="0" xfId="0" applyFont="1"/>
    <xf numFmtId="49" fontId="0" fillId="0" borderId="0" xfId="0" applyNumberFormat="1" applyFont="1"/>
    <xf numFmtId="4" fontId="18" fillId="0" borderId="0" xfId="0" applyNumberFormat="1" applyFont="1"/>
    <xf numFmtId="0" fontId="0" fillId="0" borderId="0" xfId="0" applyFont="1"/>
    <xf numFmtId="0" fontId="13" fillId="0" borderId="0" xfId="0" applyFont="1"/>
    <xf numFmtId="49" fontId="13" fillId="0" borderId="0" xfId="0" applyNumberFormat="1" applyFont="1"/>
    <xf numFmtId="0" fontId="15" fillId="0" borderId="0" xfId="0" applyFont="1"/>
    <xf numFmtId="0" fontId="19" fillId="0" borderId="0" xfId="0" applyFont="1"/>
    <xf numFmtId="0" fontId="19" fillId="2" borderId="0" xfId="0" applyFont="1" applyFill="1"/>
    <xf numFmtId="0" fontId="20" fillId="0" borderId="0" xfId="0" applyFont="1"/>
    <xf numFmtId="0" fontId="20" fillId="0" borderId="0" xfId="0" applyFont="1"/>
    <xf numFmtId="0" fontId="21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4" fontId="24" fillId="0" borderId="0" xfId="0" applyNumberFormat="1" applyFont="1"/>
    <xf numFmtId="2" fontId="24" fillId="0" borderId="0" xfId="0" applyNumberFormat="1" applyFont="1"/>
    <xf numFmtId="4" fontId="24" fillId="0" borderId="0" xfId="0" applyNumberFormat="1" applyFont="1"/>
    <xf numFmtId="4" fontId="12" fillId="0" borderId="0" xfId="0" applyNumberFormat="1" applyFont="1"/>
    <xf numFmtId="0" fontId="18" fillId="0" borderId="0" xfId="0" applyFont="1" applyAlignment="1">
      <alignment horizontal="right"/>
    </xf>
    <xf numFmtId="0" fontId="18" fillId="0" borderId="0" xfId="0" applyFont="1"/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/>
    <xf numFmtId="0" fontId="15" fillId="0" borderId="0" xfId="0" applyFont="1" applyBorder="1" applyAlignment="1"/>
    <xf numFmtId="0" fontId="12" fillId="0" borderId="0" xfId="0" applyFont="1" applyBorder="1" applyAlignment="1">
      <alignment wrapText="1"/>
    </xf>
    <xf numFmtId="0" fontId="1" fillId="0" borderId="0" xfId="0" applyFont="1" applyBorder="1"/>
  </cellXfs>
  <cellStyles count="1">
    <cellStyle name="Obično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400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A7500"/>
      <rgbColor rgb="FF666699"/>
      <rgbColor rgb="FF969696"/>
      <rgbColor rgb="FF003366"/>
      <rgbColor rgb="FF339966"/>
      <rgbColor rgb="FF111111"/>
      <rgbColor rgb="FF333300"/>
      <rgbColor rgb="FFC9211E"/>
      <rgbColor rgb="FF993366"/>
      <rgbColor rgb="FF1C31BF"/>
      <rgbColor rgb="FF55308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O679"/>
  <sheetViews>
    <sheetView tabSelected="1" topLeftCell="A466" zoomScale="124" zoomScaleNormal="124" workbookViewId="0">
      <selection activeCell="A343" sqref="A343"/>
    </sheetView>
  </sheetViews>
  <sheetFormatPr defaultColWidth="8.7109375" defaultRowHeight="15"/>
  <cols>
    <col min="1" max="1" width="19.140625" customWidth="1"/>
    <col min="2" max="2" width="53.140625" customWidth="1"/>
    <col min="3" max="3" width="19.140625" style="1" customWidth="1"/>
    <col min="4" max="4" width="1.5703125" customWidth="1"/>
    <col min="5" max="5" width="13" style="2" customWidth="1"/>
    <col min="6" max="6" width="12.85546875" style="2" customWidth="1"/>
    <col min="7" max="7" width="12.5703125" style="3" customWidth="1"/>
    <col min="8" max="8" width="9" style="4" customWidth="1"/>
    <col min="9" max="9" width="7.5703125" style="4" customWidth="1"/>
    <col min="10" max="67" width="8.7109375" style="4"/>
    <col min="1000" max="1024" width="11.5703125" customWidth="1"/>
  </cols>
  <sheetData>
    <row r="1" spans="1:67">
      <c r="A1" s="5" t="s">
        <v>0</v>
      </c>
      <c r="B1" s="5" t="s">
        <v>1</v>
      </c>
    </row>
    <row r="3" spans="1:67" ht="15.75">
      <c r="A3" s="5" t="s">
        <v>2</v>
      </c>
      <c r="B3" s="6" t="s">
        <v>1</v>
      </c>
    </row>
    <row r="4" spans="1:67">
      <c r="A4" s="5"/>
      <c r="B4" s="22" t="s">
        <v>267</v>
      </c>
      <c r="C4" s="7"/>
    </row>
    <row r="5" spans="1:67">
      <c r="A5" s="5"/>
      <c r="B5" s="5"/>
      <c r="C5" s="7"/>
    </row>
    <row r="6" spans="1:67" s="10" customFormat="1" ht="30">
      <c r="A6" s="8" t="s">
        <v>3</v>
      </c>
      <c r="B6" s="8" t="s">
        <v>266</v>
      </c>
      <c r="C6" s="9"/>
      <c r="E6" s="11" t="s">
        <v>4</v>
      </c>
      <c r="F6" s="11" t="s">
        <v>5</v>
      </c>
      <c r="G6" s="11" t="s">
        <v>6</v>
      </c>
      <c r="H6" s="12" t="s">
        <v>7</v>
      </c>
      <c r="I6" s="12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</row>
    <row r="7" spans="1:67" ht="17.100000000000001" customHeight="1"/>
    <row r="8" spans="1:67" s="14" customFormat="1" ht="17.100000000000001" customHeight="1">
      <c r="A8" s="14" t="str">
        <f>A35</f>
        <v>RAZDJEL: 001 OPĆINSKO VIJEĆE, NAČELNIK, JEDINSTVENI UPRAVNI ODJEL, DJEČJI VRTIĆ</v>
      </c>
      <c r="C8" s="17" t="s">
        <v>268</v>
      </c>
      <c r="E8" s="15">
        <f>E35</f>
        <v>12620000</v>
      </c>
      <c r="F8" s="15">
        <f>F35</f>
        <v>10500000</v>
      </c>
      <c r="G8" s="15">
        <f>E8-F8</f>
        <v>2120000</v>
      </c>
      <c r="H8" s="16">
        <f>G8/E8</f>
        <v>0.16798732171156894</v>
      </c>
      <c r="I8" s="1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</row>
    <row r="9" spans="1:67" s="5" customFormat="1" ht="17.100000000000001" customHeight="1">
      <c r="E9" s="18"/>
      <c r="F9" s="18"/>
      <c r="G9" s="19"/>
      <c r="H9" s="20"/>
      <c r="I9" s="21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</row>
    <row r="10" spans="1:67" s="23" customFormat="1" ht="17.100000000000001" customHeight="1">
      <c r="A10" s="23" t="str">
        <f>A36</f>
        <v>GLAVA: 00101 OPĆINSKO VIJEĆE, NAČELNIK</v>
      </c>
      <c r="E10" s="24">
        <f>E36</f>
        <v>10738400</v>
      </c>
      <c r="F10" s="24">
        <f>F36</f>
        <v>8670240</v>
      </c>
      <c r="G10" s="24">
        <f t="shared" ref="G10:G24" si="0">E10-F10</f>
        <v>2068160</v>
      </c>
      <c r="H10" s="25">
        <f t="shared" ref="H10:H24" si="1">G10/E10</f>
        <v>0.1925947999702004</v>
      </c>
      <c r="I10" s="25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</row>
    <row r="11" spans="1:67" s="5" customFormat="1" ht="17.100000000000001" customHeight="1">
      <c r="A11" s="5" t="str">
        <f>A39</f>
        <v xml:space="preserve">PROGRAM: 1001 RAZVOJ ZAJEDNICE  </v>
      </c>
      <c r="E11" s="27">
        <f>E39</f>
        <v>415000</v>
      </c>
      <c r="F11" s="27">
        <f>F39</f>
        <v>280000</v>
      </c>
      <c r="G11" s="28">
        <f t="shared" si="0"/>
        <v>135000</v>
      </c>
      <c r="H11" s="29">
        <f t="shared" si="1"/>
        <v>0.3253012048192771</v>
      </c>
      <c r="I11" s="30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</row>
    <row r="12" spans="1:67" s="5" customFormat="1" ht="17.100000000000001" customHeight="1">
      <c r="A12" s="5" t="str">
        <f>A80</f>
        <v>PROGRAM: 1002 JAVNA UPRAVA I ADMINISTRACIJA</v>
      </c>
      <c r="E12" s="27">
        <f>E80</f>
        <v>3972400</v>
      </c>
      <c r="F12" s="27">
        <f>F80</f>
        <v>4016240</v>
      </c>
      <c r="G12" s="28">
        <f t="shared" si="0"/>
        <v>-43840</v>
      </c>
      <c r="H12" s="29">
        <f t="shared" si="1"/>
        <v>-1.1036149431074414E-2</v>
      </c>
      <c r="I12" s="30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</row>
    <row r="13" spans="1:67" s="5" customFormat="1" ht="17.100000000000001" customHeight="1">
      <c r="A13" s="5" t="str">
        <f>A189</f>
        <v xml:space="preserve">PROGRAM: 1003  ORGANIZACIJA I PROVOĐENJE ZAŠTITE I SPAŠAVANJA </v>
      </c>
      <c r="E13" s="27">
        <f>E189</f>
        <v>287000</v>
      </c>
      <c r="F13" s="27">
        <f>F189</f>
        <v>380000</v>
      </c>
      <c r="G13" s="28">
        <f t="shared" si="0"/>
        <v>-93000</v>
      </c>
      <c r="H13" s="29">
        <f t="shared" si="1"/>
        <v>-0.3240418118466899</v>
      </c>
      <c r="I13" s="30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</row>
    <row r="14" spans="1:67" s="5" customFormat="1" ht="17.100000000000001" customHeight="1">
      <c r="A14" s="5" t="str">
        <f>A225</f>
        <v xml:space="preserve">PROGRAM:1004  POTPORA POLJOPRIVREDI  </v>
      </c>
      <c r="E14" s="27">
        <f>E225</f>
        <v>30000</v>
      </c>
      <c r="F14" s="27">
        <f>F225</f>
        <v>30000</v>
      </c>
      <c r="G14" s="28">
        <f t="shared" si="0"/>
        <v>0</v>
      </c>
      <c r="H14" s="29">
        <f t="shared" si="1"/>
        <v>0</v>
      </c>
      <c r="I14" s="30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</row>
    <row r="15" spans="1:67" s="5" customFormat="1" ht="17.100000000000001" customHeight="1">
      <c r="A15" s="5" t="str">
        <f>A231</f>
        <v xml:space="preserve">PROGRAM:1005 ODRŽAVANJE KOMUNALNE INFRASTRUKTURE </v>
      </c>
      <c r="E15" s="27">
        <f>E231</f>
        <v>3961000</v>
      </c>
      <c r="F15" s="27">
        <f>F231</f>
        <v>1670000</v>
      </c>
      <c r="G15" s="28">
        <f t="shared" si="0"/>
        <v>2291000</v>
      </c>
      <c r="H15" s="29">
        <f t="shared" si="1"/>
        <v>0.57838929563241603</v>
      </c>
      <c r="I15" s="30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</row>
    <row r="16" spans="1:67" s="5" customFormat="1" ht="17.100000000000001" customHeight="1">
      <c r="A16" s="5" t="str">
        <f>A332</f>
        <v xml:space="preserve">PROGRAM:1006 KOMUNALNA INFRASTRUKTURA – ODRŽAVANJE  I UPRAVLJANJE </v>
      </c>
      <c r="E16" s="27">
        <f>E332</f>
        <v>810000</v>
      </c>
      <c r="F16" s="27">
        <f>F332</f>
        <v>886000</v>
      </c>
      <c r="G16" s="28">
        <f t="shared" si="0"/>
        <v>-76000</v>
      </c>
      <c r="H16" s="29">
        <f t="shared" si="1"/>
        <v>-9.3827160493827166E-2</v>
      </c>
      <c r="I16" s="30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</row>
    <row r="17" spans="1:67" s="5" customFormat="1" ht="17.100000000000001" customHeight="1">
      <c r="A17" s="5" t="str">
        <f>A418</f>
        <v xml:space="preserve">PROGRAM:1007  JAČANJE GOSPODARSTVA  </v>
      </c>
      <c r="E17" s="27">
        <f>E418</f>
        <v>22000</v>
      </c>
      <c r="F17" s="27">
        <f>F418</f>
        <v>22000</v>
      </c>
      <c r="G17" s="28">
        <f t="shared" si="0"/>
        <v>0</v>
      </c>
      <c r="H17" s="29">
        <f t="shared" si="1"/>
        <v>0</v>
      </c>
      <c r="I17" s="30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</row>
    <row r="18" spans="1:67" s="5" customFormat="1" ht="17.100000000000001" customHeight="1">
      <c r="A18" s="5" t="str">
        <f>A424</f>
        <v xml:space="preserve">PROGRAM:1008 ZAŠTITA OKOLIŠA   </v>
      </c>
      <c r="E18" s="27">
        <f>E424</f>
        <v>60000</v>
      </c>
      <c r="F18" s="27">
        <f>F424</f>
        <v>45000</v>
      </c>
      <c r="G18" s="28">
        <f t="shared" si="0"/>
        <v>15000</v>
      </c>
      <c r="H18" s="29">
        <f t="shared" si="1"/>
        <v>0.25</v>
      </c>
      <c r="I18" s="30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</row>
    <row r="19" spans="1:67" s="5" customFormat="1" ht="17.100000000000001" customHeight="1">
      <c r="A19" s="5" t="str">
        <f>A440</f>
        <v xml:space="preserve">PROGRAM:1009 ZAŠTITA, OČUVANJE I UNAPREĐENJE ZDRAVLJA </v>
      </c>
      <c r="E19" s="27">
        <f>E440</f>
        <v>66000</v>
      </c>
      <c r="F19" s="27">
        <f>F440</f>
        <v>76000</v>
      </c>
      <c r="G19" s="28">
        <f t="shared" si="0"/>
        <v>-10000</v>
      </c>
      <c r="H19" s="29">
        <f t="shared" si="1"/>
        <v>-0.15151515151515152</v>
      </c>
      <c r="I19" s="30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</row>
    <row r="20" spans="1:67" s="5" customFormat="1" ht="17.100000000000001" customHeight="1">
      <c r="A20" s="5" t="str">
        <f>A456</f>
        <v>PROGRAM: 1010 RAZVOJ ŠKOLSTVA/OSNOVNA,SREDNJA VISOKA</v>
      </c>
      <c r="E20" s="27">
        <f>E456</f>
        <v>250000</v>
      </c>
      <c r="F20" s="27">
        <f>F456</f>
        <v>279000</v>
      </c>
      <c r="G20" s="28">
        <f t="shared" si="0"/>
        <v>-29000</v>
      </c>
      <c r="H20" s="29">
        <f t="shared" si="1"/>
        <v>-0.11600000000000001</v>
      </c>
      <c r="I20" s="30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</row>
    <row r="21" spans="1:67" s="5" customFormat="1" ht="17.100000000000001" customHeight="1">
      <c r="A21" s="5" t="str">
        <f>A497</f>
        <v xml:space="preserve">PROGRAM:1011 RAZVOJ SPORTA I REKREACIJE </v>
      </c>
      <c r="E21" s="27">
        <f>E497</f>
        <v>182000</v>
      </c>
      <c r="F21" s="27">
        <f>F497</f>
        <v>182000</v>
      </c>
      <c r="G21" s="28">
        <f t="shared" si="0"/>
        <v>0</v>
      </c>
      <c r="H21" s="29">
        <f t="shared" si="1"/>
        <v>0</v>
      </c>
      <c r="I21" s="30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</row>
    <row r="22" spans="1:67" s="5" customFormat="1" ht="17.100000000000001" customHeight="1">
      <c r="A22" s="5" t="str">
        <f>A503</f>
        <v>PROGRAM:1012 PROMICANJE KULTURE I RELIGIJE</v>
      </c>
      <c r="E22" s="27">
        <f>E503</f>
        <v>527000</v>
      </c>
      <c r="F22" s="27">
        <f>F503</f>
        <v>533000</v>
      </c>
      <c r="G22" s="28">
        <f t="shared" si="0"/>
        <v>-6000</v>
      </c>
      <c r="H22" s="29">
        <f t="shared" si="1"/>
        <v>-1.1385199240986717E-2</v>
      </c>
      <c r="I22" s="30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</row>
    <row r="23" spans="1:67" s="5" customFormat="1" ht="17.100000000000001" customHeight="1">
      <c r="A23" s="5" t="str">
        <f>A534</f>
        <v xml:space="preserve">PROGRAM: 1013 SOCIJALNA SKRB </v>
      </c>
      <c r="E23" s="27">
        <f>E534</f>
        <v>106000</v>
      </c>
      <c r="F23" s="27">
        <f>F534</f>
        <v>96000</v>
      </c>
      <c r="G23" s="28">
        <f t="shared" si="0"/>
        <v>10000</v>
      </c>
      <c r="H23" s="29">
        <f t="shared" si="1"/>
        <v>9.4339622641509441E-2</v>
      </c>
      <c r="I23" s="30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</row>
    <row r="24" spans="1:67" s="5" customFormat="1" ht="17.100000000000001" customHeight="1">
      <c r="A24" s="31" t="str">
        <f>A550</f>
        <v>PROGRAM: 1014 RAZVOJ I UPRAVLJANJE SUSTAVA VODOOPSKRBE</v>
      </c>
      <c r="B24" s="31"/>
      <c r="C24" s="31"/>
      <c r="D24" s="31">
        <f t="shared" ref="D24:F24" si="2">D550</f>
        <v>0</v>
      </c>
      <c r="E24" s="31">
        <f t="shared" si="2"/>
        <v>50000</v>
      </c>
      <c r="F24" s="31">
        <f t="shared" si="2"/>
        <v>175000</v>
      </c>
      <c r="G24" s="28">
        <f t="shared" si="0"/>
        <v>-125000</v>
      </c>
      <c r="H24" s="29">
        <f t="shared" si="1"/>
        <v>-2.5</v>
      </c>
      <c r="I24" s="30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</row>
    <row r="25" spans="1:67" s="23" customFormat="1" ht="17.100000000000001" customHeight="1">
      <c r="A25" s="23" t="str">
        <f>A556</f>
        <v>GLAVA:00102  JEDINSTVENI UPRAVNI ODJEL</v>
      </c>
      <c r="B25" s="24"/>
      <c r="C25" s="24"/>
      <c r="D25" s="24"/>
      <c r="E25" s="24">
        <f>E556</f>
        <v>691500</v>
      </c>
      <c r="F25" s="24">
        <f>F556</f>
        <v>614000</v>
      </c>
      <c r="G25" s="24">
        <f>E25-F25</f>
        <v>77500</v>
      </c>
      <c r="H25" s="25">
        <f>G25/E25</f>
        <v>0.11207519884309472</v>
      </c>
      <c r="I25" s="25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</row>
    <row r="26" spans="1:67" s="5" customFormat="1" ht="17.100000000000001" customHeight="1">
      <c r="A26" s="5" t="str">
        <f>A557</f>
        <v>PROGRAM: 1002 JAVNA UPRAVA I ADMINISTRACIJA</v>
      </c>
      <c r="B26" s="31"/>
      <c r="C26" s="31"/>
      <c r="D26" s="31"/>
      <c r="E26" s="27">
        <f>E557</f>
        <v>691500</v>
      </c>
      <c r="F26" s="27">
        <f>F557</f>
        <v>614000</v>
      </c>
      <c r="G26" s="28">
        <f>E26-F26</f>
        <v>77500</v>
      </c>
      <c r="H26" s="29">
        <f>G26/E26</f>
        <v>0.11207519884309472</v>
      </c>
      <c r="I26" s="30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</row>
    <row r="27" spans="1:67" s="5" customFormat="1" ht="17.100000000000001" customHeight="1">
      <c r="E27" s="18"/>
      <c r="F27" s="18"/>
      <c r="G27" s="19"/>
      <c r="H27" s="20"/>
      <c r="I27" s="30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</row>
    <row r="28" spans="1:67" s="23" customFormat="1" ht="17.100000000000001" customHeight="1">
      <c r="A28" s="23" t="str">
        <f>A571</f>
        <v>GLAVA:00103 DJEČJI VRTIĆ</v>
      </c>
      <c r="B28" s="24"/>
      <c r="C28" s="24"/>
      <c r="D28" s="24"/>
      <c r="E28" s="24">
        <f>E571</f>
        <v>1190100</v>
      </c>
      <c r="F28" s="24">
        <f>F571</f>
        <v>1215760</v>
      </c>
      <c r="G28" s="24">
        <f>E28-F28</f>
        <v>-25660</v>
      </c>
      <c r="H28" s="25">
        <f>G28/E28</f>
        <v>-2.156121334341652E-2</v>
      </c>
      <c r="I28" s="25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</row>
    <row r="29" spans="1:67" s="5" customFormat="1" ht="17.100000000000001" customHeight="1">
      <c r="A29" s="5" t="str">
        <f>A572</f>
        <v>PROGRAM: 1002 JAVNA UPRAVA I ADMINISTRACIJA</v>
      </c>
      <c r="B29" s="31"/>
      <c r="C29" s="31"/>
      <c r="D29" s="31"/>
      <c r="E29" s="27">
        <f>E572</f>
        <v>1161100</v>
      </c>
      <c r="F29" s="27">
        <f>F572</f>
        <v>1198660</v>
      </c>
      <c r="G29" s="28">
        <f>E29-F29</f>
        <v>-37560</v>
      </c>
      <c r="H29" s="29">
        <f>G29/E29</f>
        <v>-3.2348634915166652E-2</v>
      </c>
      <c r="I29" s="30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</row>
    <row r="30" spans="1:67" s="5" customFormat="1">
      <c r="A30" s="5" t="str">
        <f>A633</f>
        <v xml:space="preserve">PROGRAM:1008 ZAŠTITA OKOLIŠA   </v>
      </c>
      <c r="E30" s="27">
        <f>E633</f>
        <v>10000</v>
      </c>
      <c r="F30" s="27">
        <f>F633</f>
        <v>6000</v>
      </c>
      <c r="G30" s="28">
        <f>E30-F30</f>
        <v>4000</v>
      </c>
      <c r="H30" s="29">
        <f>G30/E30</f>
        <v>0.4</v>
      </c>
      <c r="I30" s="30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</row>
    <row r="31" spans="1:67" s="5" customFormat="1">
      <c r="A31" s="5" t="str">
        <f>A639</f>
        <v xml:space="preserve">PROGRAM:1009 ZAŠTITA, OČUVANJE I UNAPREĐENJE ZDRAVLJA </v>
      </c>
      <c r="E31" s="27">
        <f>E639</f>
        <v>19000</v>
      </c>
      <c r="F31" s="27">
        <f>F639</f>
        <v>11100</v>
      </c>
      <c r="G31" s="28">
        <f>E31-F31</f>
        <v>7900</v>
      </c>
      <c r="H31" s="29">
        <f>G31/E31</f>
        <v>0.41578947368421054</v>
      </c>
      <c r="I31" s="30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</row>
    <row r="32" spans="1:67" s="5" customFormat="1">
      <c r="E32" s="27"/>
      <c r="F32" s="27"/>
      <c r="G32" s="19"/>
      <c r="H32" s="20"/>
      <c r="I32" s="30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</row>
    <row r="33" spans="1:67" s="5" customFormat="1">
      <c r="E33" s="27"/>
      <c r="F33" s="27"/>
      <c r="G33" s="19"/>
      <c r="H33" s="20"/>
      <c r="I33" s="30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</row>
    <row r="34" spans="1:67" s="35" customFormat="1" ht="30">
      <c r="A34" s="82"/>
      <c r="B34" s="82"/>
      <c r="C34" s="32"/>
      <c r="D34" s="33"/>
      <c r="E34" s="11" t="s">
        <v>4</v>
      </c>
      <c r="F34" s="11" t="s">
        <v>5</v>
      </c>
      <c r="G34" s="11" t="s">
        <v>6</v>
      </c>
      <c r="H34" s="12" t="s">
        <v>7</v>
      </c>
      <c r="I34" s="12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</row>
    <row r="35" spans="1:67" s="14" customFormat="1">
      <c r="A35" s="83" t="s">
        <v>8</v>
      </c>
      <c r="B35" s="83"/>
      <c r="C35" s="83"/>
      <c r="D35" s="83"/>
      <c r="E35" s="15">
        <f>SUM(E36:E38)</f>
        <v>12620000</v>
      </c>
      <c r="F35" s="15">
        <f>SUM(F36:F38)</f>
        <v>10500000</v>
      </c>
      <c r="G35" s="15">
        <f t="shared" ref="G35:G93" si="3">E35-F35</f>
        <v>2120000</v>
      </c>
      <c r="H35" s="16">
        <f t="shared" ref="H35:H74" si="4">G35/E35</f>
        <v>0.16798732171156894</v>
      </c>
      <c r="I35" s="16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</row>
    <row r="36" spans="1:67" s="23" customFormat="1">
      <c r="A36" s="23" t="s">
        <v>9</v>
      </c>
      <c r="C36" s="36"/>
      <c r="E36" s="24">
        <f>SUM(E39,E80,E189,E225,E231,E332,E418,E424,E440,E456,E497,E503,E534,E550)</f>
        <v>10738400</v>
      </c>
      <c r="F36" s="24">
        <f>SUM(F39,F80,F189,F225,F231,F332,F418,F424,F440,F456,F497,F503,F534,F550)</f>
        <v>8670240</v>
      </c>
      <c r="G36" s="24">
        <f t="shared" si="3"/>
        <v>2068160</v>
      </c>
      <c r="H36" s="25">
        <f t="shared" si="4"/>
        <v>0.1925947999702004</v>
      </c>
      <c r="I36" s="25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</row>
    <row r="37" spans="1:67" s="23" customFormat="1">
      <c r="A37" s="23" t="s">
        <v>10</v>
      </c>
      <c r="C37" s="36"/>
      <c r="E37" s="24">
        <f>SUM(E556)</f>
        <v>691500</v>
      </c>
      <c r="F37" s="24">
        <f>SUM(F556)</f>
        <v>614000</v>
      </c>
      <c r="G37" s="24">
        <f t="shared" si="3"/>
        <v>77500</v>
      </c>
      <c r="H37" s="25">
        <f t="shared" si="4"/>
        <v>0.11207519884309472</v>
      </c>
      <c r="I37" s="25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</row>
    <row r="38" spans="1:67" s="23" customFormat="1">
      <c r="A38" s="23" t="s">
        <v>11</v>
      </c>
      <c r="C38" s="36"/>
      <c r="E38" s="24">
        <f>SUM(E571)</f>
        <v>1190100</v>
      </c>
      <c r="F38" s="24">
        <f>SUM(F571)</f>
        <v>1215760</v>
      </c>
      <c r="G38" s="24">
        <f t="shared" si="3"/>
        <v>-25660</v>
      </c>
      <c r="H38" s="25">
        <f t="shared" si="4"/>
        <v>-2.156121334341652E-2</v>
      </c>
      <c r="I38" s="25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</row>
    <row r="39" spans="1:67" s="37" customFormat="1">
      <c r="A39" s="37" t="s">
        <v>12</v>
      </c>
      <c r="C39" s="38"/>
      <c r="E39" s="39">
        <f>SUM(E40,E45,E50,E55,E60,E65,E70,E75)</f>
        <v>415000</v>
      </c>
      <c r="F39" s="79">
        <f>SUM(F40,F45,F50,F55,F60,F65,F70,F75)</f>
        <v>280000</v>
      </c>
      <c r="G39" s="39">
        <f t="shared" si="3"/>
        <v>135000</v>
      </c>
      <c r="H39" s="40">
        <f t="shared" si="4"/>
        <v>0.3253012048192771</v>
      </c>
      <c r="I39" s="40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</row>
    <row r="40" spans="1:67" s="42" customFormat="1">
      <c r="A40" s="42" t="s">
        <v>13</v>
      </c>
      <c r="C40" s="43"/>
      <c r="E40" s="44">
        <f>SUM(E42)</f>
        <v>50000</v>
      </c>
      <c r="F40" s="44">
        <f>SUM(F42)</f>
        <v>50000</v>
      </c>
      <c r="G40" s="45">
        <f t="shared" si="3"/>
        <v>0</v>
      </c>
      <c r="H40" s="46">
        <f t="shared" si="4"/>
        <v>0</v>
      </c>
      <c r="I40" s="30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</row>
    <row r="41" spans="1:67" s="48" customFormat="1">
      <c r="A41" s="48" t="s">
        <v>14</v>
      </c>
      <c r="C41" s="49"/>
      <c r="E41" s="50">
        <v>50000</v>
      </c>
      <c r="F41" s="50">
        <v>50000</v>
      </c>
      <c r="G41" s="19">
        <f t="shared" si="3"/>
        <v>0</v>
      </c>
      <c r="H41" s="20">
        <f t="shared" si="4"/>
        <v>0</v>
      </c>
      <c r="I41" s="51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</row>
    <row r="42" spans="1:67" s="48" customFormat="1">
      <c r="A42" s="48">
        <v>3</v>
      </c>
      <c r="B42" s="48" t="s">
        <v>15</v>
      </c>
      <c r="C42" s="49" t="s">
        <v>16</v>
      </c>
      <c r="E42" s="50">
        <f>SUM(E43)</f>
        <v>50000</v>
      </c>
      <c r="F42" s="50">
        <f>SUM(F43)</f>
        <v>50000</v>
      </c>
      <c r="G42" s="19">
        <f t="shared" si="3"/>
        <v>0</v>
      </c>
      <c r="H42" s="20">
        <f t="shared" si="4"/>
        <v>0</v>
      </c>
      <c r="I42" s="51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</row>
    <row r="43" spans="1:67" s="48" customFormat="1">
      <c r="A43" s="48">
        <v>37</v>
      </c>
      <c r="B43" s="48" t="s">
        <v>17</v>
      </c>
      <c r="C43" s="49" t="s">
        <v>16</v>
      </c>
      <c r="E43" s="50">
        <f>SUM(E44)</f>
        <v>50000</v>
      </c>
      <c r="F43" s="50">
        <f>SUM(F44)</f>
        <v>50000</v>
      </c>
      <c r="G43" s="19">
        <f t="shared" si="3"/>
        <v>0</v>
      </c>
      <c r="H43" s="20">
        <f t="shared" si="4"/>
        <v>0</v>
      </c>
      <c r="I43" s="51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</row>
    <row r="44" spans="1:67" s="48" customFormat="1">
      <c r="A44" s="48">
        <v>372</v>
      </c>
      <c r="B44" s="48" t="s">
        <v>18</v>
      </c>
      <c r="C44" s="49" t="s">
        <v>16</v>
      </c>
      <c r="E44" s="50">
        <v>50000</v>
      </c>
      <c r="F44" s="50">
        <v>50000</v>
      </c>
      <c r="G44" s="19">
        <f t="shared" si="3"/>
        <v>0</v>
      </c>
      <c r="H44" s="20">
        <f t="shared" si="4"/>
        <v>0</v>
      </c>
      <c r="I44" s="51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</row>
    <row r="45" spans="1:67" s="42" customFormat="1">
      <c r="A45" s="42" t="s">
        <v>19</v>
      </c>
      <c r="C45" s="43"/>
      <c r="E45" s="44">
        <f>SUM(E47)</f>
        <v>91000</v>
      </c>
      <c r="F45" s="44">
        <f>SUM(F47)</f>
        <v>91000</v>
      </c>
      <c r="G45" s="45">
        <f t="shared" si="3"/>
        <v>0</v>
      </c>
      <c r="H45" s="46">
        <f t="shared" si="4"/>
        <v>0</v>
      </c>
      <c r="I45" s="30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</row>
    <row r="46" spans="1:67" s="48" customFormat="1">
      <c r="A46" s="48" t="s">
        <v>20</v>
      </c>
      <c r="C46" s="49"/>
      <c r="D46" s="48" t="s">
        <v>1</v>
      </c>
      <c r="E46" s="50">
        <v>91000</v>
      </c>
      <c r="F46" s="50">
        <v>91000</v>
      </c>
      <c r="G46" s="19">
        <f t="shared" si="3"/>
        <v>0</v>
      </c>
      <c r="H46" s="20">
        <f t="shared" si="4"/>
        <v>0</v>
      </c>
      <c r="I46" s="51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</row>
    <row r="47" spans="1:67" s="48" customFormat="1">
      <c r="A47" s="48">
        <v>3</v>
      </c>
      <c r="B47" s="48" t="s">
        <v>15</v>
      </c>
      <c r="C47" s="49" t="s">
        <v>21</v>
      </c>
      <c r="E47" s="50">
        <f>SUM(E49)</f>
        <v>91000</v>
      </c>
      <c r="F47" s="50">
        <f>SUM(F49)</f>
        <v>91000</v>
      </c>
      <c r="G47" s="19">
        <f t="shared" si="3"/>
        <v>0</v>
      </c>
      <c r="H47" s="20">
        <f t="shared" si="4"/>
        <v>0</v>
      </c>
      <c r="I47" s="51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</row>
    <row r="48" spans="1:67" s="48" customFormat="1">
      <c r="A48" s="48">
        <v>38</v>
      </c>
      <c r="B48" s="48" t="s">
        <v>22</v>
      </c>
      <c r="C48" s="49" t="s">
        <v>21</v>
      </c>
      <c r="E48" s="50">
        <v>91000</v>
      </c>
      <c r="F48" s="50">
        <v>91000</v>
      </c>
      <c r="G48" s="19">
        <f t="shared" si="3"/>
        <v>0</v>
      </c>
      <c r="H48" s="20">
        <f t="shared" si="4"/>
        <v>0</v>
      </c>
      <c r="I48" s="51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</row>
    <row r="49" spans="1:67" s="48" customFormat="1">
      <c r="A49" s="48">
        <v>381</v>
      </c>
      <c r="B49" s="48" t="s">
        <v>23</v>
      </c>
      <c r="C49" s="49" t="s">
        <v>21</v>
      </c>
      <c r="E49" s="50">
        <v>91000</v>
      </c>
      <c r="F49" s="50">
        <v>91000</v>
      </c>
      <c r="G49" s="19">
        <f t="shared" si="3"/>
        <v>0</v>
      </c>
      <c r="H49" s="20">
        <f t="shared" si="4"/>
        <v>0</v>
      </c>
      <c r="I49" s="51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</row>
    <row r="50" spans="1:67" s="42" customFormat="1">
      <c r="A50" s="42" t="s">
        <v>24</v>
      </c>
      <c r="C50" s="43"/>
      <c r="E50" s="44">
        <v>4000</v>
      </c>
      <c r="F50" s="44">
        <v>4000</v>
      </c>
      <c r="G50" s="45">
        <f t="shared" si="3"/>
        <v>0</v>
      </c>
      <c r="H50" s="46">
        <f t="shared" si="4"/>
        <v>0</v>
      </c>
      <c r="I50" s="30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</row>
    <row r="51" spans="1:67" s="48" customFormat="1">
      <c r="A51" s="48" t="s">
        <v>20</v>
      </c>
      <c r="C51" s="49"/>
      <c r="D51" s="48" t="s">
        <v>1</v>
      </c>
      <c r="E51" s="50">
        <v>4000</v>
      </c>
      <c r="F51" s="50">
        <v>4000</v>
      </c>
      <c r="G51" s="19">
        <f t="shared" si="3"/>
        <v>0</v>
      </c>
      <c r="H51" s="20">
        <f t="shared" si="4"/>
        <v>0</v>
      </c>
      <c r="I51" s="51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</row>
    <row r="52" spans="1:67" s="48" customFormat="1">
      <c r="A52" s="48">
        <v>3</v>
      </c>
      <c r="B52" s="48" t="s">
        <v>15</v>
      </c>
      <c r="C52" s="49" t="s">
        <v>16</v>
      </c>
      <c r="E52" s="50">
        <v>4000</v>
      </c>
      <c r="F52" s="50">
        <v>4000</v>
      </c>
      <c r="G52" s="19">
        <f t="shared" si="3"/>
        <v>0</v>
      </c>
      <c r="H52" s="20">
        <f t="shared" si="4"/>
        <v>0</v>
      </c>
      <c r="I52" s="51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</row>
    <row r="53" spans="1:67" s="48" customFormat="1">
      <c r="A53" s="48">
        <v>38</v>
      </c>
      <c r="B53" s="48" t="s">
        <v>22</v>
      </c>
      <c r="C53" s="49" t="s">
        <v>16</v>
      </c>
      <c r="E53" s="50">
        <v>4000</v>
      </c>
      <c r="F53" s="50">
        <v>4000</v>
      </c>
      <c r="G53" s="19">
        <f t="shared" si="3"/>
        <v>0</v>
      </c>
      <c r="H53" s="20">
        <f t="shared" si="4"/>
        <v>0</v>
      </c>
      <c r="I53" s="51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</row>
    <row r="54" spans="1:67" s="48" customFormat="1">
      <c r="A54" s="48">
        <v>381</v>
      </c>
      <c r="B54" s="48" t="s">
        <v>23</v>
      </c>
      <c r="C54" s="49" t="s">
        <v>16</v>
      </c>
      <c r="E54" s="50">
        <v>4000</v>
      </c>
      <c r="F54" s="50">
        <v>4000</v>
      </c>
      <c r="G54" s="19">
        <f t="shared" si="3"/>
        <v>0</v>
      </c>
      <c r="H54" s="20">
        <f t="shared" si="4"/>
        <v>0</v>
      </c>
      <c r="I54" s="51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</row>
    <row r="55" spans="1:67" s="42" customFormat="1">
      <c r="A55" s="42" t="s">
        <v>25</v>
      </c>
      <c r="C55" s="43"/>
      <c r="E55" s="44">
        <f>SUM(E57)</f>
        <v>15000</v>
      </c>
      <c r="F55" s="44">
        <f>SUM(F57)</f>
        <v>15000</v>
      </c>
      <c r="G55" s="45">
        <f t="shared" si="3"/>
        <v>0</v>
      </c>
      <c r="H55" s="46">
        <f t="shared" si="4"/>
        <v>0</v>
      </c>
      <c r="I55" s="30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</row>
    <row r="56" spans="1:67" s="48" customFormat="1">
      <c r="A56" s="48" t="s">
        <v>20</v>
      </c>
      <c r="C56" s="49"/>
      <c r="D56" s="48" t="s">
        <v>1</v>
      </c>
      <c r="E56" s="50">
        <v>15000</v>
      </c>
      <c r="F56" s="50">
        <v>15000</v>
      </c>
      <c r="G56" s="19">
        <f t="shared" si="3"/>
        <v>0</v>
      </c>
      <c r="H56" s="20">
        <f t="shared" si="4"/>
        <v>0</v>
      </c>
      <c r="I56" s="51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</row>
    <row r="57" spans="1:67" s="48" customFormat="1">
      <c r="A57" s="48">
        <v>3</v>
      </c>
      <c r="B57" s="48" t="s">
        <v>15</v>
      </c>
      <c r="C57" s="49" t="s">
        <v>16</v>
      </c>
      <c r="E57" s="50">
        <f>SUM(E59)</f>
        <v>15000</v>
      </c>
      <c r="F57" s="50">
        <f>SUM(F59)</f>
        <v>15000</v>
      </c>
      <c r="G57" s="19">
        <f t="shared" si="3"/>
        <v>0</v>
      </c>
      <c r="H57" s="20">
        <f t="shared" si="4"/>
        <v>0</v>
      </c>
      <c r="I57" s="51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</row>
    <row r="58" spans="1:67" s="48" customFormat="1">
      <c r="A58" s="48">
        <v>32</v>
      </c>
      <c r="B58" s="48" t="s">
        <v>26</v>
      </c>
      <c r="C58" s="49" t="s">
        <v>16</v>
      </c>
      <c r="E58" s="50">
        <v>15000</v>
      </c>
      <c r="F58" s="50">
        <v>15000</v>
      </c>
      <c r="G58" s="19">
        <f t="shared" si="3"/>
        <v>0</v>
      </c>
      <c r="H58" s="20">
        <f t="shared" si="4"/>
        <v>0</v>
      </c>
      <c r="I58" s="51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</row>
    <row r="59" spans="1:67" s="48" customFormat="1">
      <c r="A59" s="48">
        <v>329</v>
      </c>
      <c r="B59" s="48" t="s">
        <v>26</v>
      </c>
      <c r="C59" s="49" t="s">
        <v>16</v>
      </c>
      <c r="E59" s="50">
        <v>15000</v>
      </c>
      <c r="F59" s="50">
        <v>15000</v>
      </c>
      <c r="G59" s="19">
        <f t="shared" si="3"/>
        <v>0</v>
      </c>
      <c r="H59" s="20">
        <f t="shared" si="4"/>
        <v>0</v>
      </c>
      <c r="I59" s="51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</row>
    <row r="60" spans="1:67" s="42" customFormat="1">
      <c r="A60" s="42" t="s">
        <v>29</v>
      </c>
      <c r="C60" s="43"/>
      <c r="E60" s="44">
        <v>30000</v>
      </c>
      <c r="F60" s="44">
        <v>0</v>
      </c>
      <c r="G60" s="45">
        <f t="shared" si="3"/>
        <v>30000</v>
      </c>
      <c r="H60" s="46">
        <f t="shared" si="4"/>
        <v>1</v>
      </c>
      <c r="I60" s="30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</row>
    <row r="61" spans="1:67" s="48" customFormat="1" ht="21">
      <c r="A61" s="48" t="s">
        <v>20</v>
      </c>
      <c r="C61" s="49"/>
      <c r="D61" s="56" t="s">
        <v>1</v>
      </c>
      <c r="E61" s="50">
        <v>30000</v>
      </c>
      <c r="F61" s="50">
        <v>0</v>
      </c>
      <c r="G61" s="19">
        <f t="shared" si="3"/>
        <v>30000</v>
      </c>
      <c r="H61" s="20">
        <f t="shared" si="4"/>
        <v>1</v>
      </c>
      <c r="I61" s="51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</row>
    <row r="62" spans="1:67" s="48" customFormat="1">
      <c r="A62" s="48">
        <v>4</v>
      </c>
      <c r="B62" s="48" t="s">
        <v>30</v>
      </c>
      <c r="C62" s="49" t="s">
        <v>16</v>
      </c>
      <c r="E62" s="50">
        <v>30000</v>
      </c>
      <c r="F62" s="50">
        <v>0</v>
      </c>
      <c r="G62" s="19">
        <f t="shared" si="3"/>
        <v>30000</v>
      </c>
      <c r="H62" s="20">
        <f t="shared" si="4"/>
        <v>1</v>
      </c>
      <c r="I62" s="51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</row>
    <row r="63" spans="1:67" s="48" customFormat="1">
      <c r="A63" s="48">
        <v>42</v>
      </c>
      <c r="B63" s="48" t="s">
        <v>31</v>
      </c>
      <c r="C63" s="49" t="s">
        <v>16</v>
      </c>
      <c r="E63" s="50">
        <v>30000</v>
      </c>
      <c r="F63" s="50">
        <v>0</v>
      </c>
      <c r="G63" s="19">
        <f t="shared" si="3"/>
        <v>30000</v>
      </c>
      <c r="H63" s="20">
        <f t="shared" si="4"/>
        <v>1</v>
      </c>
      <c r="I63" s="51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</row>
    <row r="64" spans="1:67" s="48" customFormat="1">
      <c r="A64" s="48">
        <v>421</v>
      </c>
      <c r="B64" s="48" t="s">
        <v>32</v>
      </c>
      <c r="C64" s="49" t="s">
        <v>16</v>
      </c>
      <c r="E64" s="50">
        <v>30000</v>
      </c>
      <c r="F64" s="50">
        <v>0</v>
      </c>
      <c r="G64" s="19">
        <f t="shared" si="3"/>
        <v>30000</v>
      </c>
      <c r="H64" s="20">
        <f t="shared" si="4"/>
        <v>1</v>
      </c>
      <c r="I64" s="51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</row>
    <row r="65" spans="1:67" s="42" customFormat="1">
      <c r="A65" s="42" t="s">
        <v>33</v>
      </c>
      <c r="C65" s="43"/>
      <c r="E65" s="44">
        <v>155000</v>
      </c>
      <c r="F65" s="44">
        <v>0</v>
      </c>
      <c r="G65" s="45">
        <f t="shared" si="3"/>
        <v>155000</v>
      </c>
      <c r="H65" s="46">
        <f t="shared" si="4"/>
        <v>1</v>
      </c>
      <c r="I65" s="30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</row>
    <row r="66" spans="1:67" s="48" customFormat="1" ht="21">
      <c r="A66" s="48" t="s">
        <v>20</v>
      </c>
      <c r="C66" s="49"/>
      <c r="D66" s="56" t="s">
        <v>1</v>
      </c>
      <c r="E66" s="50">
        <v>155000</v>
      </c>
      <c r="F66" s="50">
        <v>0</v>
      </c>
      <c r="G66" s="19">
        <f t="shared" si="3"/>
        <v>155000</v>
      </c>
      <c r="H66" s="20">
        <f t="shared" si="4"/>
        <v>1</v>
      </c>
      <c r="I66" s="51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</row>
    <row r="67" spans="1:67" s="48" customFormat="1">
      <c r="A67" s="48">
        <v>4</v>
      </c>
      <c r="B67" s="48" t="s">
        <v>30</v>
      </c>
      <c r="C67" s="49" t="s">
        <v>16</v>
      </c>
      <c r="E67" s="50">
        <v>155000</v>
      </c>
      <c r="F67" s="50">
        <v>0</v>
      </c>
      <c r="G67" s="19">
        <f t="shared" si="3"/>
        <v>155000</v>
      </c>
      <c r="H67" s="20">
        <f t="shared" si="4"/>
        <v>1</v>
      </c>
      <c r="I67" s="51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</row>
    <row r="68" spans="1:67" s="48" customFormat="1">
      <c r="A68" s="48">
        <v>42</v>
      </c>
      <c r="B68" s="48" t="s">
        <v>31</v>
      </c>
      <c r="C68" s="49" t="s">
        <v>16</v>
      </c>
      <c r="E68" s="50">
        <v>155000</v>
      </c>
      <c r="F68" s="50">
        <v>0</v>
      </c>
      <c r="G68" s="19">
        <f t="shared" si="3"/>
        <v>155000</v>
      </c>
      <c r="H68" s="20">
        <f t="shared" si="4"/>
        <v>1</v>
      </c>
      <c r="I68" s="51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</row>
    <row r="69" spans="1:67" s="48" customFormat="1">
      <c r="A69" s="48">
        <v>421</v>
      </c>
      <c r="B69" s="48" t="s">
        <v>32</v>
      </c>
      <c r="C69" s="49" t="s">
        <v>16</v>
      </c>
      <c r="E69" s="50">
        <v>155000</v>
      </c>
      <c r="F69" s="50">
        <v>0</v>
      </c>
      <c r="G69" s="19">
        <f t="shared" si="3"/>
        <v>155000</v>
      </c>
      <c r="H69" s="20">
        <f t="shared" si="4"/>
        <v>1</v>
      </c>
      <c r="I69" s="51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</row>
    <row r="70" spans="1:67" s="42" customFormat="1">
      <c r="A70" s="42" t="s">
        <v>34</v>
      </c>
      <c r="C70" s="43"/>
      <c r="E70" s="44">
        <v>70000</v>
      </c>
      <c r="F70" s="44">
        <v>0</v>
      </c>
      <c r="G70" s="45">
        <f t="shared" si="3"/>
        <v>70000</v>
      </c>
      <c r="H70" s="46">
        <f t="shared" si="4"/>
        <v>1</v>
      </c>
      <c r="I70" s="30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</row>
    <row r="71" spans="1:67" s="48" customFormat="1" ht="21">
      <c r="A71" s="48" t="s">
        <v>20</v>
      </c>
      <c r="C71" s="49"/>
      <c r="D71" s="56" t="s">
        <v>1</v>
      </c>
      <c r="E71" s="50">
        <v>70000</v>
      </c>
      <c r="F71" s="50">
        <v>0</v>
      </c>
      <c r="G71" s="19">
        <f t="shared" si="3"/>
        <v>70000</v>
      </c>
      <c r="H71" s="20">
        <f t="shared" si="4"/>
        <v>1</v>
      </c>
      <c r="I71" s="51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</row>
    <row r="72" spans="1:67" s="48" customFormat="1">
      <c r="A72" s="48">
        <v>4</v>
      </c>
      <c r="B72" s="48" t="s">
        <v>30</v>
      </c>
      <c r="C72" s="49" t="s">
        <v>16</v>
      </c>
      <c r="E72" s="50">
        <v>70000</v>
      </c>
      <c r="F72" s="50">
        <v>0</v>
      </c>
      <c r="G72" s="19">
        <f t="shared" si="3"/>
        <v>70000</v>
      </c>
      <c r="H72" s="20">
        <f t="shared" si="4"/>
        <v>1</v>
      </c>
      <c r="I72" s="51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</row>
    <row r="73" spans="1:67" s="48" customFormat="1">
      <c r="A73" s="48">
        <v>42</v>
      </c>
      <c r="B73" s="48" t="s">
        <v>31</v>
      </c>
      <c r="C73" s="49" t="s">
        <v>16</v>
      </c>
      <c r="E73" s="50">
        <v>70000</v>
      </c>
      <c r="F73" s="50">
        <v>0</v>
      </c>
      <c r="G73" s="19">
        <f t="shared" si="3"/>
        <v>70000</v>
      </c>
      <c r="H73" s="20">
        <f t="shared" si="4"/>
        <v>1</v>
      </c>
      <c r="I73" s="51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</row>
    <row r="74" spans="1:67" s="48" customFormat="1">
      <c r="A74" s="48">
        <v>421</v>
      </c>
      <c r="B74" s="48" t="s">
        <v>32</v>
      </c>
      <c r="C74" s="49" t="s">
        <v>16</v>
      </c>
      <c r="E74" s="50">
        <v>70000</v>
      </c>
      <c r="F74" s="50">
        <v>0</v>
      </c>
      <c r="G74" s="19">
        <f t="shared" si="3"/>
        <v>70000</v>
      </c>
      <c r="H74" s="20">
        <f t="shared" si="4"/>
        <v>1</v>
      </c>
      <c r="I74" s="51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</row>
    <row r="75" spans="1:67" s="42" customFormat="1">
      <c r="A75" s="42" t="s">
        <v>35</v>
      </c>
      <c r="C75" s="43"/>
      <c r="E75" s="44">
        <v>0</v>
      </c>
      <c r="F75" s="44">
        <v>120000</v>
      </c>
      <c r="G75" s="45">
        <f t="shared" si="3"/>
        <v>-120000</v>
      </c>
      <c r="H75" s="46">
        <v>0</v>
      </c>
      <c r="I75" s="30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47"/>
      <c r="BN75" s="47"/>
      <c r="BO75" s="47"/>
    </row>
    <row r="76" spans="1:67" s="48" customFormat="1">
      <c r="A76" s="48" t="s">
        <v>20</v>
      </c>
      <c r="C76" s="49"/>
      <c r="D76" s="48" t="s">
        <v>1</v>
      </c>
      <c r="E76" s="50">
        <v>0</v>
      </c>
      <c r="F76" s="50">
        <v>120000</v>
      </c>
      <c r="G76" s="19">
        <f t="shared" si="3"/>
        <v>-120000</v>
      </c>
      <c r="H76" s="20">
        <v>0</v>
      </c>
      <c r="I76" s="51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</row>
    <row r="77" spans="1:67" s="48" customFormat="1">
      <c r="A77" s="48">
        <v>4</v>
      </c>
      <c r="B77" s="48" t="s">
        <v>30</v>
      </c>
      <c r="C77" s="49" t="s">
        <v>16</v>
      </c>
      <c r="E77" s="50">
        <v>0</v>
      </c>
      <c r="F77" s="50">
        <v>120000</v>
      </c>
      <c r="G77" s="19">
        <f t="shared" si="3"/>
        <v>-120000</v>
      </c>
      <c r="H77" s="20">
        <v>0</v>
      </c>
      <c r="I77" s="51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</row>
    <row r="78" spans="1:67" s="48" customFormat="1">
      <c r="A78" s="48">
        <v>42</v>
      </c>
      <c r="B78" s="48" t="s">
        <v>31</v>
      </c>
      <c r="C78" s="49" t="s">
        <v>16</v>
      </c>
      <c r="E78" s="50">
        <v>0</v>
      </c>
      <c r="F78" s="50">
        <v>120000</v>
      </c>
      <c r="G78" s="19">
        <f t="shared" si="3"/>
        <v>-120000</v>
      </c>
      <c r="H78" s="20">
        <v>0</v>
      </c>
      <c r="I78" s="51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</row>
    <row r="79" spans="1:67" s="48" customFormat="1">
      <c r="A79" s="48">
        <v>421</v>
      </c>
      <c r="B79" s="48" t="s">
        <v>32</v>
      </c>
      <c r="C79" s="49" t="s">
        <v>16</v>
      </c>
      <c r="E79" s="50">
        <v>0</v>
      </c>
      <c r="F79" s="50">
        <v>120000</v>
      </c>
      <c r="G79" s="19">
        <f t="shared" si="3"/>
        <v>-120000</v>
      </c>
      <c r="H79" s="20">
        <v>0</v>
      </c>
      <c r="I79" s="51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</row>
    <row r="80" spans="1:67" s="37" customFormat="1">
      <c r="A80" s="39" t="s">
        <v>36</v>
      </c>
      <c r="C80" s="38"/>
      <c r="E80" s="39">
        <f>SUM(E81,E87,E92,E97,E103,E108,E113,E118,E123,E128,E134,E139,E144,E149,E154,E159,E164,E169,E174,E179,E184)</f>
        <v>3972400</v>
      </c>
      <c r="F80" s="39">
        <f>SUM(F81,F87,F92,F97,F103,F108,F113,F118,F123,F128,F134,F139,F144,F149,F154,F159,F164,F169,F174,F179,F184)</f>
        <v>4016240</v>
      </c>
      <c r="G80" s="39">
        <f t="shared" si="3"/>
        <v>-43840</v>
      </c>
      <c r="H80" s="40">
        <f t="shared" ref="H80:H111" si="5">G80/E80</f>
        <v>-1.1036149431074414E-2</v>
      </c>
      <c r="I80" s="40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</row>
    <row r="81" spans="1:67" s="42" customFormat="1">
      <c r="A81" s="42" t="s">
        <v>37</v>
      </c>
      <c r="C81" s="43"/>
      <c r="E81" s="44">
        <v>191500</v>
      </c>
      <c r="F81" s="44">
        <v>266800</v>
      </c>
      <c r="G81" s="45">
        <f t="shared" si="3"/>
        <v>-75300</v>
      </c>
      <c r="H81" s="46">
        <f t="shared" si="5"/>
        <v>-0.39321148825065272</v>
      </c>
      <c r="I81" s="30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</row>
    <row r="82" spans="1:67" s="48" customFormat="1" ht="21">
      <c r="A82" s="48" t="s">
        <v>20</v>
      </c>
      <c r="C82" s="49"/>
      <c r="D82" s="56" t="s">
        <v>1</v>
      </c>
      <c r="E82" s="50">
        <v>191500</v>
      </c>
      <c r="F82" s="50">
        <v>266800</v>
      </c>
      <c r="G82" s="19">
        <f t="shared" si="3"/>
        <v>-75300</v>
      </c>
      <c r="H82" s="20">
        <f t="shared" si="5"/>
        <v>-0.39321148825065272</v>
      </c>
      <c r="I82" s="51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</row>
    <row r="83" spans="1:67" s="48" customFormat="1">
      <c r="A83" s="48">
        <v>3</v>
      </c>
      <c r="B83" s="48" t="s">
        <v>38</v>
      </c>
      <c r="C83" s="49" t="s">
        <v>39</v>
      </c>
      <c r="E83" s="50">
        <v>191500</v>
      </c>
      <c r="F83" s="50">
        <v>266800</v>
      </c>
      <c r="G83" s="19">
        <f t="shared" si="3"/>
        <v>-75300</v>
      </c>
      <c r="H83" s="20">
        <f t="shared" si="5"/>
        <v>-0.39321148825065272</v>
      </c>
      <c r="I83" s="51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</row>
    <row r="84" spans="1:67" s="48" customFormat="1">
      <c r="A84" s="48">
        <v>32</v>
      </c>
      <c r="B84" s="48" t="s">
        <v>40</v>
      </c>
      <c r="C84" s="49" t="s">
        <v>39</v>
      </c>
      <c r="E84" s="50">
        <f>SUM(E85:E86)</f>
        <v>191500</v>
      </c>
      <c r="F84" s="50">
        <f>SUM(F85:F86)</f>
        <v>266800</v>
      </c>
      <c r="G84" s="19">
        <f t="shared" si="3"/>
        <v>-75300</v>
      </c>
      <c r="H84" s="20">
        <f t="shared" si="5"/>
        <v>-0.39321148825065272</v>
      </c>
      <c r="I84" s="51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</row>
    <row r="85" spans="1:67" s="48" customFormat="1">
      <c r="A85" s="48">
        <v>322</v>
      </c>
      <c r="B85" s="48" t="s">
        <v>41</v>
      </c>
      <c r="C85" s="49" t="s">
        <v>39</v>
      </c>
      <c r="E85" s="50">
        <v>135500</v>
      </c>
      <c r="F85" s="50">
        <v>202800</v>
      </c>
      <c r="G85" s="19">
        <f t="shared" si="3"/>
        <v>-67300</v>
      </c>
      <c r="H85" s="20">
        <f t="shared" si="5"/>
        <v>-0.49667896678966789</v>
      </c>
      <c r="I85" s="51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</row>
    <row r="86" spans="1:67" s="48" customFormat="1">
      <c r="A86" s="48">
        <v>329</v>
      </c>
      <c r="B86" s="48" t="s">
        <v>26</v>
      </c>
      <c r="C86" s="49" t="s">
        <v>39</v>
      </c>
      <c r="E86" s="50">
        <v>56000</v>
      </c>
      <c r="F86" s="50">
        <f>35000+5000+2000+6000+16000</f>
        <v>64000</v>
      </c>
      <c r="G86" s="19">
        <f t="shared" si="3"/>
        <v>-8000</v>
      </c>
      <c r="H86" s="20">
        <f t="shared" si="5"/>
        <v>-0.14285714285714285</v>
      </c>
      <c r="I86" s="51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</row>
    <row r="87" spans="1:67" s="42" customFormat="1">
      <c r="A87" s="42" t="s">
        <v>42</v>
      </c>
      <c r="C87" s="43"/>
      <c r="E87" s="44">
        <v>55847.01</v>
      </c>
      <c r="F87" s="44">
        <v>39387.01</v>
      </c>
      <c r="G87" s="45">
        <f t="shared" si="3"/>
        <v>16460</v>
      </c>
      <c r="H87" s="46">
        <f t="shared" si="5"/>
        <v>0.29473377357176328</v>
      </c>
      <c r="I87" s="30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</row>
    <row r="88" spans="1:67" s="48" customFormat="1">
      <c r="A88" s="48" t="s">
        <v>20</v>
      </c>
      <c r="C88" s="49"/>
      <c r="D88" s="48" t="s">
        <v>1</v>
      </c>
      <c r="E88" s="50">
        <v>45847.01</v>
      </c>
      <c r="F88" s="50">
        <v>39387.01</v>
      </c>
      <c r="G88" s="19">
        <f t="shared" si="3"/>
        <v>6460</v>
      </c>
      <c r="H88" s="20">
        <f t="shared" si="5"/>
        <v>0.14090340896821843</v>
      </c>
      <c r="I88" s="51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</row>
    <row r="89" spans="1:67" s="48" customFormat="1">
      <c r="A89" s="48">
        <v>3</v>
      </c>
      <c r="B89" s="48" t="s">
        <v>15</v>
      </c>
      <c r="C89" s="49" t="s">
        <v>43</v>
      </c>
      <c r="E89" s="50">
        <v>45847.01</v>
      </c>
      <c r="F89" s="50">
        <v>39387.01</v>
      </c>
      <c r="G89" s="19">
        <f t="shared" si="3"/>
        <v>6460</v>
      </c>
      <c r="H89" s="20">
        <f t="shared" si="5"/>
        <v>0.14090340896821843</v>
      </c>
      <c r="I89" s="51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</row>
    <row r="90" spans="1:67" s="48" customFormat="1">
      <c r="A90" s="48">
        <v>32</v>
      </c>
      <c r="B90" s="48" t="s">
        <v>44</v>
      </c>
      <c r="C90" s="49" t="s">
        <v>43</v>
      </c>
      <c r="E90" s="50">
        <v>45847.01</v>
      </c>
      <c r="F90" s="50">
        <v>39387.01</v>
      </c>
      <c r="G90" s="19">
        <f t="shared" si="3"/>
        <v>6460</v>
      </c>
      <c r="H90" s="20">
        <f t="shared" si="5"/>
        <v>0.14090340896821843</v>
      </c>
      <c r="I90" s="51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</row>
    <row r="91" spans="1:67" s="48" customFormat="1">
      <c r="A91" s="48">
        <v>329</v>
      </c>
      <c r="B91" s="48" t="s">
        <v>26</v>
      </c>
      <c r="C91" s="49" t="s">
        <v>43</v>
      </c>
      <c r="E91" s="50">
        <v>45847.01</v>
      </c>
      <c r="F91" s="50">
        <v>39387.01</v>
      </c>
      <c r="G91" s="19">
        <f t="shared" si="3"/>
        <v>6460</v>
      </c>
      <c r="H91" s="20">
        <f t="shared" si="5"/>
        <v>0.14090340896821843</v>
      </c>
      <c r="I91" s="51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</row>
    <row r="92" spans="1:67" s="42" customFormat="1">
      <c r="A92" s="42" t="s">
        <v>45</v>
      </c>
      <c r="C92" s="43"/>
      <c r="E92" s="44">
        <v>184000</v>
      </c>
      <c r="F92" s="44">
        <v>210000</v>
      </c>
      <c r="G92" s="45">
        <f t="shared" si="3"/>
        <v>-26000</v>
      </c>
      <c r="H92" s="46">
        <f t="shared" si="5"/>
        <v>-0.14130434782608695</v>
      </c>
      <c r="I92" s="30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7"/>
    </row>
    <row r="93" spans="1:67" s="48" customFormat="1" ht="21">
      <c r="A93" s="48" t="s">
        <v>46</v>
      </c>
      <c r="C93" s="49"/>
      <c r="D93" s="56" t="s">
        <v>1</v>
      </c>
      <c r="E93" s="50">
        <v>184000</v>
      </c>
      <c r="F93" s="50">
        <v>210000</v>
      </c>
      <c r="G93" s="19">
        <f t="shared" si="3"/>
        <v>-26000</v>
      </c>
      <c r="H93" s="20">
        <f t="shared" si="5"/>
        <v>-0.14130434782608695</v>
      </c>
      <c r="I93" s="51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</row>
    <row r="94" spans="1:67" s="48" customFormat="1">
      <c r="A94" s="48">
        <v>3</v>
      </c>
      <c r="B94" s="48" t="s">
        <v>38</v>
      </c>
      <c r="C94" s="49" t="s">
        <v>43</v>
      </c>
      <c r="E94" s="50">
        <v>184000</v>
      </c>
      <c r="F94" s="50">
        <v>210000</v>
      </c>
      <c r="G94" s="19">
        <f t="shared" ref="G94:G157" si="6">E94-F94</f>
        <v>-26000</v>
      </c>
      <c r="H94" s="20">
        <f t="shared" si="5"/>
        <v>-0.14130434782608695</v>
      </c>
      <c r="I94" s="51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</row>
    <row r="95" spans="1:67" s="48" customFormat="1">
      <c r="A95" s="48">
        <v>32</v>
      </c>
      <c r="B95" s="48" t="s">
        <v>44</v>
      </c>
      <c r="C95" s="49" t="s">
        <v>43</v>
      </c>
      <c r="E95" s="50">
        <v>184000</v>
      </c>
      <c r="F95" s="50">
        <v>210000</v>
      </c>
      <c r="G95" s="19">
        <f t="shared" si="6"/>
        <v>-26000</v>
      </c>
      <c r="H95" s="20">
        <f t="shared" si="5"/>
        <v>-0.14130434782608695</v>
      </c>
      <c r="I95" s="51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</row>
    <row r="96" spans="1:67" s="48" customFormat="1">
      <c r="A96" s="48">
        <v>323</v>
      </c>
      <c r="B96" s="48" t="s">
        <v>47</v>
      </c>
      <c r="C96" s="49" t="s">
        <v>43</v>
      </c>
      <c r="E96" s="50">
        <v>184000</v>
      </c>
      <c r="F96" s="50">
        <v>210000</v>
      </c>
      <c r="G96" s="19">
        <f t="shared" si="6"/>
        <v>-26000</v>
      </c>
      <c r="H96" s="20">
        <f t="shared" si="5"/>
        <v>-0.14130434782608695</v>
      </c>
      <c r="I96" s="51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</row>
    <row r="97" spans="1:67" s="42" customFormat="1">
      <c r="A97" s="42" t="s">
        <v>48</v>
      </c>
      <c r="C97" s="43"/>
      <c r="E97" s="44">
        <v>93000</v>
      </c>
      <c r="F97" s="44">
        <v>93000</v>
      </c>
      <c r="G97" s="45">
        <f t="shared" si="6"/>
        <v>0</v>
      </c>
      <c r="H97" s="46">
        <f t="shared" si="5"/>
        <v>0</v>
      </c>
      <c r="I97" s="30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7"/>
      <c r="BG97" s="47"/>
      <c r="BH97" s="47"/>
      <c r="BI97" s="47"/>
      <c r="BJ97" s="47"/>
      <c r="BK97" s="47"/>
      <c r="BL97" s="47"/>
      <c r="BM97" s="47"/>
      <c r="BN97" s="47"/>
      <c r="BO97" s="47"/>
    </row>
    <row r="98" spans="1:67" s="48" customFormat="1" ht="18.75">
      <c r="A98" s="48" t="s">
        <v>20</v>
      </c>
      <c r="C98" s="49"/>
      <c r="D98" s="57" t="s">
        <v>1</v>
      </c>
      <c r="E98" s="50">
        <f>E99</f>
        <v>93000</v>
      </c>
      <c r="F98" s="50">
        <f>F99</f>
        <v>93000</v>
      </c>
      <c r="G98" s="19">
        <f t="shared" si="6"/>
        <v>0</v>
      </c>
      <c r="H98" s="20">
        <f t="shared" si="5"/>
        <v>0</v>
      </c>
      <c r="I98" s="51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</row>
    <row r="99" spans="1:67" s="48" customFormat="1">
      <c r="A99" s="48">
        <v>3</v>
      </c>
      <c r="B99" s="48" t="s">
        <v>15</v>
      </c>
      <c r="C99" s="49" t="s">
        <v>49</v>
      </c>
      <c r="E99" s="50">
        <f>E100</f>
        <v>93000</v>
      </c>
      <c r="F99" s="50">
        <f>F100</f>
        <v>93000</v>
      </c>
      <c r="G99" s="19">
        <f t="shared" si="6"/>
        <v>0</v>
      </c>
      <c r="H99" s="20">
        <f t="shared" si="5"/>
        <v>0</v>
      </c>
      <c r="I99" s="51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</row>
    <row r="100" spans="1:67" s="48" customFormat="1">
      <c r="A100" s="48">
        <v>34</v>
      </c>
      <c r="B100" s="48" t="s">
        <v>50</v>
      </c>
      <c r="C100" s="49" t="s">
        <v>49</v>
      </c>
      <c r="E100" s="50">
        <f>SUM(E101:E102)</f>
        <v>93000</v>
      </c>
      <c r="F100" s="50">
        <f>SUM(F101:F102)</f>
        <v>93000</v>
      </c>
      <c r="G100" s="19">
        <f t="shared" si="6"/>
        <v>0</v>
      </c>
      <c r="H100" s="20">
        <f t="shared" si="5"/>
        <v>0</v>
      </c>
      <c r="I100" s="51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</row>
    <row r="101" spans="1:67" s="48" customFormat="1">
      <c r="A101" s="48">
        <v>342</v>
      </c>
      <c r="B101" s="48" t="s">
        <v>51</v>
      </c>
      <c r="C101" s="49" t="s">
        <v>49</v>
      </c>
      <c r="E101" s="50">
        <v>85000</v>
      </c>
      <c r="F101" s="50">
        <v>85000</v>
      </c>
      <c r="G101" s="19">
        <f t="shared" si="6"/>
        <v>0</v>
      </c>
      <c r="H101" s="20">
        <f t="shared" si="5"/>
        <v>0</v>
      </c>
      <c r="I101" s="51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</row>
    <row r="102" spans="1:67" s="48" customFormat="1">
      <c r="A102" s="48">
        <v>343</v>
      </c>
      <c r="B102" s="48" t="s">
        <v>52</v>
      </c>
      <c r="C102" s="49" t="s">
        <v>49</v>
      </c>
      <c r="E102" s="50">
        <v>8000</v>
      </c>
      <c r="F102" s="50">
        <v>8000</v>
      </c>
      <c r="G102" s="19">
        <f t="shared" si="6"/>
        <v>0</v>
      </c>
      <c r="H102" s="20">
        <f t="shared" si="5"/>
        <v>0</v>
      </c>
      <c r="I102" s="51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  <c r="BM102" s="52"/>
      <c r="BN102" s="52"/>
      <c r="BO102" s="52"/>
    </row>
    <row r="103" spans="1:67" s="42" customFormat="1">
      <c r="A103" s="42" t="s">
        <v>53</v>
      </c>
      <c r="C103" s="43"/>
      <c r="E103" s="44">
        <v>118000</v>
      </c>
      <c r="F103" s="44">
        <v>60100</v>
      </c>
      <c r="G103" s="45">
        <f t="shared" si="6"/>
        <v>57900</v>
      </c>
      <c r="H103" s="46">
        <f t="shared" si="5"/>
        <v>0.4906779661016949</v>
      </c>
      <c r="I103" s="30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47"/>
      <c r="BG103" s="47"/>
      <c r="BH103" s="47"/>
      <c r="BI103" s="47"/>
      <c r="BJ103" s="47"/>
      <c r="BK103" s="47"/>
      <c r="BL103" s="47"/>
      <c r="BM103" s="47"/>
      <c r="BN103" s="47"/>
      <c r="BO103" s="47"/>
    </row>
    <row r="104" spans="1:67" s="48" customFormat="1">
      <c r="A104" s="53" t="s">
        <v>54</v>
      </c>
      <c r="B104" s="53"/>
      <c r="C104" s="54"/>
      <c r="D104" s="53"/>
      <c r="E104" s="55">
        <v>118000</v>
      </c>
      <c r="F104" s="55">
        <v>60100</v>
      </c>
      <c r="G104" s="19">
        <f t="shared" si="6"/>
        <v>57900</v>
      </c>
      <c r="H104" s="20">
        <f t="shared" si="5"/>
        <v>0.4906779661016949</v>
      </c>
      <c r="I104" s="51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2"/>
      <c r="BM104" s="52"/>
      <c r="BN104" s="52"/>
      <c r="BO104" s="52"/>
    </row>
    <row r="105" spans="1:67" s="48" customFormat="1" ht="21">
      <c r="A105" s="48">
        <v>3</v>
      </c>
      <c r="B105" s="48" t="s">
        <v>15</v>
      </c>
      <c r="C105" s="49" t="s">
        <v>43</v>
      </c>
      <c r="D105" s="56" t="s">
        <v>1</v>
      </c>
      <c r="E105" s="55">
        <v>118000</v>
      </c>
      <c r="F105" s="55">
        <v>60100</v>
      </c>
      <c r="G105" s="19">
        <f t="shared" si="6"/>
        <v>57900</v>
      </c>
      <c r="H105" s="20">
        <f t="shared" si="5"/>
        <v>0.4906779661016949</v>
      </c>
      <c r="I105" s="51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2"/>
      <c r="BM105" s="52"/>
      <c r="BN105" s="52"/>
      <c r="BO105" s="52"/>
    </row>
    <row r="106" spans="1:67" s="48" customFormat="1">
      <c r="A106" s="48">
        <v>32</v>
      </c>
      <c r="B106" s="48" t="s">
        <v>44</v>
      </c>
      <c r="C106" s="49" t="s">
        <v>43</v>
      </c>
      <c r="E106" s="55">
        <v>118000</v>
      </c>
      <c r="F106" s="55">
        <v>60100</v>
      </c>
      <c r="G106" s="19">
        <f t="shared" si="6"/>
        <v>57900</v>
      </c>
      <c r="H106" s="20">
        <f t="shared" si="5"/>
        <v>0.4906779661016949</v>
      </c>
      <c r="I106" s="51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  <c r="BM106" s="52"/>
      <c r="BN106" s="52"/>
      <c r="BO106" s="52"/>
    </row>
    <row r="107" spans="1:67" s="48" customFormat="1">
      <c r="A107" s="48">
        <v>324</v>
      </c>
      <c r="B107" s="48" t="s">
        <v>55</v>
      </c>
      <c r="C107" s="49" t="s">
        <v>43</v>
      </c>
      <c r="E107" s="55">
        <v>118000</v>
      </c>
      <c r="F107" s="55">
        <v>60100</v>
      </c>
      <c r="G107" s="19">
        <f t="shared" si="6"/>
        <v>57900</v>
      </c>
      <c r="H107" s="20">
        <f t="shared" si="5"/>
        <v>0.4906779661016949</v>
      </c>
      <c r="I107" s="51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  <c r="BJ107" s="52"/>
      <c r="BK107" s="52"/>
      <c r="BL107" s="52"/>
      <c r="BM107" s="52"/>
      <c r="BN107" s="52"/>
      <c r="BO107" s="52"/>
    </row>
    <row r="108" spans="1:67" s="42" customFormat="1">
      <c r="A108" s="42" t="s">
        <v>56</v>
      </c>
      <c r="C108" s="43"/>
      <c r="E108" s="44">
        <v>8000</v>
      </c>
      <c r="F108" s="44">
        <v>8000</v>
      </c>
      <c r="G108" s="45">
        <f t="shared" si="6"/>
        <v>0</v>
      </c>
      <c r="H108" s="46">
        <f t="shared" si="5"/>
        <v>0</v>
      </c>
      <c r="I108" s="30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  <c r="AY108" s="47"/>
      <c r="AZ108" s="47"/>
      <c r="BA108" s="47"/>
      <c r="BB108" s="47"/>
      <c r="BC108" s="47"/>
      <c r="BD108" s="47"/>
      <c r="BE108" s="47"/>
      <c r="BF108" s="47"/>
      <c r="BG108" s="47"/>
      <c r="BH108" s="47"/>
      <c r="BI108" s="47"/>
      <c r="BJ108" s="47"/>
      <c r="BK108" s="47"/>
      <c r="BL108" s="47"/>
      <c r="BM108" s="47"/>
      <c r="BN108" s="47"/>
      <c r="BO108" s="47"/>
    </row>
    <row r="109" spans="1:67" s="48" customFormat="1">
      <c r="A109" s="48" t="s">
        <v>20</v>
      </c>
      <c r="C109" s="49"/>
      <c r="D109" s="48" t="s">
        <v>1</v>
      </c>
      <c r="E109" s="50">
        <v>8000</v>
      </c>
      <c r="F109" s="50">
        <v>8000</v>
      </c>
      <c r="G109" s="19">
        <f t="shared" si="6"/>
        <v>0</v>
      </c>
      <c r="H109" s="20">
        <f t="shared" si="5"/>
        <v>0</v>
      </c>
      <c r="I109" s="51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</row>
    <row r="110" spans="1:67" s="48" customFormat="1">
      <c r="A110" s="48">
        <v>3</v>
      </c>
      <c r="B110" s="48" t="s">
        <v>15</v>
      </c>
      <c r="C110" s="49" t="s">
        <v>49</v>
      </c>
      <c r="D110" s="48" t="s">
        <v>1</v>
      </c>
      <c r="E110" s="50">
        <v>8000</v>
      </c>
      <c r="F110" s="50">
        <v>8000</v>
      </c>
      <c r="G110" s="19">
        <f t="shared" si="6"/>
        <v>0</v>
      </c>
      <c r="H110" s="20">
        <f t="shared" si="5"/>
        <v>0</v>
      </c>
      <c r="I110" s="51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  <c r="BJ110" s="52"/>
      <c r="BK110" s="52"/>
      <c r="BL110" s="52"/>
      <c r="BM110" s="52"/>
      <c r="BN110" s="52"/>
      <c r="BO110" s="52"/>
    </row>
    <row r="111" spans="1:67" s="48" customFormat="1">
      <c r="A111" s="48">
        <v>32</v>
      </c>
      <c r="B111" s="48" t="s">
        <v>50</v>
      </c>
      <c r="C111" s="49" t="s">
        <v>49</v>
      </c>
      <c r="E111" s="50">
        <v>8000</v>
      </c>
      <c r="F111" s="50">
        <v>8000</v>
      </c>
      <c r="G111" s="19">
        <f t="shared" si="6"/>
        <v>0</v>
      </c>
      <c r="H111" s="20">
        <f t="shared" si="5"/>
        <v>0</v>
      </c>
      <c r="I111" s="51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</row>
    <row r="112" spans="1:67" s="48" customFormat="1">
      <c r="A112" s="48">
        <v>323</v>
      </c>
      <c r="B112" s="48" t="s">
        <v>57</v>
      </c>
      <c r="C112" s="49" t="s">
        <v>49</v>
      </c>
      <c r="E112" s="50">
        <v>8000</v>
      </c>
      <c r="F112" s="50">
        <v>8000</v>
      </c>
      <c r="G112" s="19">
        <f t="shared" si="6"/>
        <v>0</v>
      </c>
      <c r="H112" s="20">
        <f t="shared" ref="H112:H143" si="7">G112/E112</f>
        <v>0</v>
      </c>
      <c r="I112" s="51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</row>
    <row r="113" spans="1:67" s="58" customFormat="1">
      <c r="A113" s="58" t="s">
        <v>58</v>
      </c>
      <c r="C113" s="59"/>
      <c r="E113" s="60">
        <f>SUM(E115)</f>
        <v>92000</v>
      </c>
      <c r="F113" s="60">
        <v>89100</v>
      </c>
      <c r="G113" s="45">
        <f t="shared" si="6"/>
        <v>2900</v>
      </c>
      <c r="H113" s="46">
        <f t="shared" si="7"/>
        <v>3.1521739130434781E-2</v>
      </c>
      <c r="I113" s="30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</row>
    <row r="114" spans="1:67" s="61" customFormat="1">
      <c r="A114" s="61" t="s">
        <v>59</v>
      </c>
      <c r="C114" s="62"/>
      <c r="D114" s="61" t="s">
        <v>1</v>
      </c>
      <c r="E114" s="63">
        <v>92000</v>
      </c>
      <c r="F114" s="63">
        <v>89100</v>
      </c>
      <c r="G114" s="19">
        <f t="shared" si="6"/>
        <v>2900</v>
      </c>
      <c r="H114" s="20">
        <f t="shared" si="7"/>
        <v>3.1521739130434781E-2</v>
      </c>
      <c r="I114" s="51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  <c r="AV114" s="64"/>
      <c r="AW114" s="64"/>
      <c r="AX114" s="64"/>
      <c r="AY114" s="64"/>
      <c r="AZ114" s="64"/>
      <c r="BA114" s="64"/>
      <c r="BB114" s="64"/>
      <c r="BC114" s="64"/>
      <c r="BD114" s="64"/>
      <c r="BE114" s="64"/>
      <c r="BF114" s="64"/>
      <c r="BG114" s="64"/>
      <c r="BH114" s="64"/>
      <c r="BI114" s="64"/>
      <c r="BJ114" s="64"/>
      <c r="BK114" s="64"/>
      <c r="BL114" s="64"/>
      <c r="BM114" s="64"/>
      <c r="BN114" s="64"/>
      <c r="BO114" s="64"/>
    </row>
    <row r="115" spans="1:67" s="61" customFormat="1">
      <c r="A115" s="61">
        <v>3</v>
      </c>
      <c r="B115" s="48" t="s">
        <v>15</v>
      </c>
      <c r="C115" s="1" t="s">
        <v>60</v>
      </c>
      <c r="E115" s="63">
        <v>92000</v>
      </c>
      <c r="F115" s="63">
        <v>89100</v>
      </c>
      <c r="G115" s="19">
        <f t="shared" si="6"/>
        <v>2900</v>
      </c>
      <c r="H115" s="20">
        <f t="shared" si="7"/>
        <v>3.1521739130434781E-2</v>
      </c>
      <c r="I115" s="51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  <c r="AV115" s="64"/>
      <c r="AW115" s="64"/>
      <c r="AX115" s="64"/>
      <c r="AY115" s="64"/>
      <c r="AZ115" s="64"/>
      <c r="BA115" s="64"/>
      <c r="BB115" s="64"/>
      <c r="BC115" s="64"/>
      <c r="BD115" s="64"/>
      <c r="BE115" s="64"/>
      <c r="BF115" s="64"/>
      <c r="BG115" s="64"/>
      <c r="BH115" s="64"/>
      <c r="BI115" s="64"/>
      <c r="BJ115" s="64"/>
      <c r="BK115" s="64"/>
      <c r="BL115" s="64"/>
      <c r="BM115" s="64"/>
      <c r="BN115" s="64"/>
      <c r="BO115" s="64"/>
    </row>
    <row r="116" spans="1:67" s="61" customFormat="1">
      <c r="A116" s="61">
        <v>32</v>
      </c>
      <c r="B116" s="61" t="s">
        <v>44</v>
      </c>
      <c r="C116" s="1" t="s">
        <v>60</v>
      </c>
      <c r="E116" s="63">
        <v>92000</v>
      </c>
      <c r="F116" s="63">
        <v>89100</v>
      </c>
      <c r="G116" s="19">
        <f t="shared" si="6"/>
        <v>2900</v>
      </c>
      <c r="H116" s="20">
        <f t="shared" si="7"/>
        <v>3.1521739130434781E-2</v>
      </c>
      <c r="I116" s="51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4"/>
      <c r="AW116" s="64"/>
      <c r="AX116" s="64"/>
      <c r="AY116" s="64"/>
      <c r="AZ116" s="64"/>
      <c r="BA116" s="64"/>
      <c r="BB116" s="64"/>
      <c r="BC116" s="64"/>
      <c r="BD116" s="64"/>
      <c r="BE116" s="64"/>
      <c r="BF116" s="64"/>
      <c r="BG116" s="64"/>
      <c r="BH116" s="64"/>
      <c r="BI116" s="64"/>
      <c r="BJ116" s="64"/>
      <c r="BK116" s="64"/>
      <c r="BL116" s="64"/>
      <c r="BM116" s="64"/>
      <c r="BN116" s="64"/>
      <c r="BO116" s="64"/>
    </row>
    <row r="117" spans="1:67" s="61" customFormat="1">
      <c r="A117" s="61">
        <v>323</v>
      </c>
      <c r="B117" s="61" t="s">
        <v>47</v>
      </c>
      <c r="C117" s="1" t="s">
        <v>60</v>
      </c>
      <c r="E117" s="63">
        <v>92000</v>
      </c>
      <c r="F117" s="63">
        <v>89100</v>
      </c>
      <c r="G117" s="19">
        <f t="shared" si="6"/>
        <v>2900</v>
      </c>
      <c r="H117" s="20">
        <f t="shared" si="7"/>
        <v>3.1521739130434781E-2</v>
      </c>
      <c r="I117" s="51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  <c r="AV117" s="64"/>
      <c r="AW117" s="64"/>
      <c r="AX117" s="64"/>
      <c r="AY117" s="64"/>
      <c r="AZ117" s="64"/>
      <c r="BA117" s="64"/>
      <c r="BB117" s="64"/>
      <c r="BC117" s="64"/>
      <c r="BD117" s="64"/>
      <c r="BE117" s="64"/>
      <c r="BF117" s="64"/>
      <c r="BG117" s="64"/>
      <c r="BH117" s="64"/>
      <c r="BI117" s="64"/>
      <c r="BJ117" s="64"/>
      <c r="BK117" s="64"/>
      <c r="BL117" s="64"/>
      <c r="BM117" s="64"/>
      <c r="BN117" s="64"/>
      <c r="BO117" s="64"/>
    </row>
    <row r="118" spans="1:67" s="42" customFormat="1">
      <c r="A118" s="42" t="s">
        <v>61</v>
      </c>
      <c r="C118" s="43"/>
      <c r="E118" s="44">
        <f>SUM(E120)</f>
        <v>50000</v>
      </c>
      <c r="F118" s="44">
        <f>SUM(F120)</f>
        <v>50000</v>
      </c>
      <c r="G118" s="45">
        <f t="shared" si="6"/>
        <v>0</v>
      </c>
      <c r="H118" s="46">
        <f t="shared" si="7"/>
        <v>0</v>
      </c>
      <c r="I118" s="30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47"/>
      <c r="AZ118" s="47"/>
      <c r="BA118" s="47"/>
      <c r="BB118" s="47"/>
      <c r="BC118" s="47"/>
      <c r="BD118" s="47"/>
      <c r="BE118" s="47"/>
      <c r="BF118" s="47"/>
      <c r="BG118" s="47"/>
      <c r="BH118" s="47"/>
      <c r="BI118" s="47"/>
      <c r="BJ118" s="47"/>
      <c r="BK118" s="47"/>
      <c r="BL118" s="47"/>
      <c r="BM118" s="47"/>
      <c r="BN118" s="47"/>
      <c r="BO118" s="47"/>
    </row>
    <row r="119" spans="1:67" s="48" customFormat="1">
      <c r="A119" s="48" t="s">
        <v>20</v>
      </c>
      <c r="C119" s="49"/>
      <c r="D119" s="48" t="s">
        <v>1</v>
      </c>
      <c r="E119" s="50">
        <v>50000</v>
      </c>
      <c r="F119" s="50">
        <v>50000</v>
      </c>
      <c r="G119" s="19">
        <f t="shared" si="6"/>
        <v>0</v>
      </c>
      <c r="H119" s="20">
        <f t="shared" si="7"/>
        <v>0</v>
      </c>
      <c r="I119" s="51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  <c r="BM119" s="52"/>
      <c r="BN119" s="52"/>
      <c r="BO119" s="52"/>
    </row>
    <row r="120" spans="1:67" s="48" customFormat="1">
      <c r="A120" s="48">
        <v>3</v>
      </c>
      <c r="B120" s="48" t="s">
        <v>15</v>
      </c>
      <c r="C120" s="49" t="s">
        <v>62</v>
      </c>
      <c r="E120" s="50">
        <v>50000</v>
      </c>
      <c r="F120" s="50">
        <v>50000</v>
      </c>
      <c r="G120" s="19">
        <f t="shared" si="6"/>
        <v>0</v>
      </c>
      <c r="H120" s="20">
        <f t="shared" si="7"/>
        <v>0</v>
      </c>
      <c r="I120" s="51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</row>
    <row r="121" spans="1:67" s="48" customFormat="1">
      <c r="A121" s="48">
        <v>32</v>
      </c>
      <c r="B121" s="48" t="s">
        <v>44</v>
      </c>
      <c r="C121" s="49" t="s">
        <v>62</v>
      </c>
      <c r="E121" s="50">
        <v>50000</v>
      </c>
      <c r="F121" s="50">
        <v>50000</v>
      </c>
      <c r="G121" s="19">
        <f t="shared" si="6"/>
        <v>0</v>
      </c>
      <c r="H121" s="20">
        <f t="shared" si="7"/>
        <v>0</v>
      </c>
      <c r="I121" s="51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  <c r="BM121" s="52"/>
      <c r="BN121" s="52"/>
      <c r="BO121" s="52"/>
    </row>
    <row r="122" spans="1:67" s="48" customFormat="1">
      <c r="A122" s="48">
        <v>329</v>
      </c>
      <c r="B122" s="48" t="s">
        <v>26</v>
      </c>
      <c r="C122" s="49" t="s">
        <v>62</v>
      </c>
      <c r="E122" s="50">
        <v>50000</v>
      </c>
      <c r="F122" s="50">
        <v>50000</v>
      </c>
      <c r="G122" s="19">
        <f t="shared" si="6"/>
        <v>0</v>
      </c>
      <c r="H122" s="20">
        <f t="shared" si="7"/>
        <v>0</v>
      </c>
      <c r="I122" s="51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  <c r="BM122" s="52"/>
      <c r="BN122" s="52"/>
      <c r="BO122" s="52"/>
    </row>
    <row r="123" spans="1:67" s="42" customFormat="1">
      <c r="A123" s="42" t="s">
        <v>63</v>
      </c>
      <c r="C123" s="43"/>
      <c r="E123" s="44">
        <v>18000</v>
      </c>
      <c r="F123" s="44">
        <v>18000</v>
      </c>
      <c r="G123" s="45">
        <f t="shared" si="6"/>
        <v>0</v>
      </c>
      <c r="H123" s="46">
        <f t="shared" si="7"/>
        <v>0</v>
      </c>
      <c r="I123" s="30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47"/>
      <c r="AZ123" s="47"/>
      <c r="BA123" s="47"/>
      <c r="BB123" s="47"/>
      <c r="BC123" s="47"/>
      <c r="BD123" s="47"/>
      <c r="BE123" s="47"/>
      <c r="BF123" s="47"/>
      <c r="BG123" s="47"/>
      <c r="BH123" s="47"/>
      <c r="BI123" s="47"/>
      <c r="BJ123" s="47"/>
      <c r="BK123" s="47"/>
      <c r="BL123" s="47"/>
      <c r="BM123" s="47"/>
      <c r="BN123" s="47"/>
      <c r="BO123" s="47"/>
    </row>
    <row r="124" spans="1:67" s="48" customFormat="1">
      <c r="A124" s="48" t="s">
        <v>20</v>
      </c>
      <c r="C124" s="49"/>
      <c r="E124" s="50">
        <v>18000</v>
      </c>
      <c r="F124" s="50">
        <v>18000</v>
      </c>
      <c r="G124" s="19">
        <f t="shared" si="6"/>
        <v>0</v>
      </c>
      <c r="H124" s="20">
        <f t="shared" si="7"/>
        <v>0</v>
      </c>
      <c r="I124" s="51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</row>
    <row r="125" spans="1:67" s="48" customFormat="1">
      <c r="A125" s="48">
        <v>3</v>
      </c>
      <c r="B125" s="48" t="s">
        <v>15</v>
      </c>
      <c r="C125" s="49" t="s">
        <v>64</v>
      </c>
      <c r="E125" s="50">
        <v>18000</v>
      </c>
      <c r="F125" s="50">
        <v>18000</v>
      </c>
      <c r="G125" s="19">
        <f t="shared" si="6"/>
        <v>0</v>
      </c>
      <c r="H125" s="20">
        <f t="shared" si="7"/>
        <v>0</v>
      </c>
      <c r="I125" s="51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  <c r="BE125" s="52"/>
      <c r="BF125" s="52"/>
      <c r="BG125" s="52"/>
      <c r="BH125" s="52"/>
      <c r="BI125" s="52"/>
      <c r="BJ125" s="52"/>
      <c r="BK125" s="52"/>
      <c r="BL125" s="52"/>
      <c r="BM125" s="52"/>
      <c r="BN125" s="52"/>
      <c r="BO125" s="52"/>
    </row>
    <row r="126" spans="1:67" s="48" customFormat="1">
      <c r="A126" s="48">
        <v>38</v>
      </c>
      <c r="B126" s="48" t="s">
        <v>65</v>
      </c>
      <c r="C126" s="49" t="s">
        <v>64</v>
      </c>
      <c r="E126" s="50">
        <v>18000</v>
      </c>
      <c r="F126" s="50">
        <v>18000</v>
      </c>
      <c r="G126" s="19">
        <f t="shared" si="6"/>
        <v>0</v>
      </c>
      <c r="H126" s="20">
        <f t="shared" si="7"/>
        <v>0</v>
      </c>
      <c r="I126" s="51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/>
      <c r="BC126" s="52"/>
      <c r="BD126" s="52"/>
      <c r="BE126" s="52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</row>
    <row r="127" spans="1:67" s="48" customFormat="1">
      <c r="A127" s="48">
        <v>381</v>
      </c>
      <c r="B127" s="48" t="s">
        <v>23</v>
      </c>
      <c r="C127" s="49" t="s">
        <v>64</v>
      </c>
      <c r="E127" s="50">
        <v>18000</v>
      </c>
      <c r="F127" s="50">
        <v>18000</v>
      </c>
      <c r="G127" s="19">
        <f t="shared" si="6"/>
        <v>0</v>
      </c>
      <c r="H127" s="20">
        <f t="shared" si="7"/>
        <v>0</v>
      </c>
      <c r="I127" s="51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/>
      <c r="BD127" s="52"/>
      <c r="BE127" s="52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</row>
    <row r="128" spans="1:67" s="42" customFormat="1">
      <c r="A128" s="42" t="s">
        <v>66</v>
      </c>
      <c r="C128" s="43"/>
      <c r="E128" s="44">
        <f>SUM(E130)</f>
        <v>12000</v>
      </c>
      <c r="F128" s="44">
        <v>6000</v>
      </c>
      <c r="G128" s="45">
        <f t="shared" si="6"/>
        <v>6000</v>
      </c>
      <c r="H128" s="46">
        <f t="shared" si="7"/>
        <v>0.5</v>
      </c>
      <c r="I128" s="30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47"/>
      <c r="AU128" s="47"/>
      <c r="AV128" s="47"/>
      <c r="AW128" s="47"/>
      <c r="AX128" s="47"/>
      <c r="AY128" s="47"/>
      <c r="AZ128" s="47"/>
      <c r="BA128" s="47"/>
      <c r="BB128" s="47"/>
      <c r="BC128" s="47"/>
      <c r="BD128" s="47"/>
      <c r="BE128" s="47"/>
      <c r="BF128" s="47"/>
      <c r="BG128" s="47"/>
      <c r="BH128" s="47"/>
      <c r="BI128" s="47"/>
      <c r="BJ128" s="47"/>
      <c r="BK128" s="47"/>
      <c r="BL128" s="47"/>
      <c r="BM128" s="47"/>
      <c r="BN128" s="47"/>
      <c r="BO128" s="47"/>
    </row>
    <row r="129" spans="1:67" s="48" customFormat="1">
      <c r="A129" s="48" t="s">
        <v>20</v>
      </c>
      <c r="C129" s="49"/>
      <c r="E129" s="50">
        <v>12000</v>
      </c>
      <c r="F129" s="50">
        <v>6000</v>
      </c>
      <c r="G129" s="19">
        <f t="shared" si="6"/>
        <v>6000</v>
      </c>
      <c r="H129" s="20">
        <f t="shared" si="7"/>
        <v>0.5</v>
      </c>
      <c r="I129" s="51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</row>
    <row r="130" spans="1:67" s="48" customFormat="1">
      <c r="A130" s="48">
        <v>3</v>
      </c>
      <c r="B130" s="48" t="s">
        <v>15</v>
      </c>
      <c r="C130" s="49" t="s">
        <v>60</v>
      </c>
      <c r="D130" s="48" t="s">
        <v>1</v>
      </c>
      <c r="E130" s="50">
        <f>SUM(E131)</f>
        <v>12000</v>
      </c>
      <c r="F130" s="50">
        <v>6000</v>
      </c>
      <c r="G130" s="19">
        <f t="shared" si="6"/>
        <v>6000</v>
      </c>
      <c r="H130" s="20">
        <f t="shared" si="7"/>
        <v>0.5</v>
      </c>
      <c r="I130" s="51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</row>
    <row r="131" spans="1:67" s="48" customFormat="1">
      <c r="A131" s="48">
        <v>32</v>
      </c>
      <c r="B131" s="48" t="s">
        <v>44</v>
      </c>
      <c r="C131" s="49" t="s">
        <v>60</v>
      </c>
      <c r="E131" s="50">
        <f>SUM(E132:E133)</f>
        <v>12000</v>
      </c>
      <c r="F131" s="50">
        <v>6000</v>
      </c>
      <c r="G131" s="19">
        <f t="shared" si="6"/>
        <v>6000</v>
      </c>
      <c r="H131" s="20">
        <f t="shared" si="7"/>
        <v>0.5</v>
      </c>
      <c r="I131" s="51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/>
      <c r="BM131" s="52"/>
      <c r="BN131" s="52"/>
      <c r="BO131" s="52"/>
    </row>
    <row r="132" spans="1:67" s="48" customFormat="1">
      <c r="A132" s="48">
        <v>323</v>
      </c>
      <c r="B132" s="48" t="s">
        <v>47</v>
      </c>
      <c r="C132" s="49" t="s">
        <v>60</v>
      </c>
      <c r="E132" s="50">
        <v>6000</v>
      </c>
      <c r="F132" s="50">
        <v>6000</v>
      </c>
      <c r="G132" s="19">
        <f t="shared" si="6"/>
        <v>0</v>
      </c>
      <c r="H132" s="20">
        <f t="shared" si="7"/>
        <v>0</v>
      </c>
      <c r="I132" s="51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</row>
    <row r="133" spans="1:67" s="48" customFormat="1">
      <c r="A133" s="48">
        <v>329</v>
      </c>
      <c r="B133" s="48" t="s">
        <v>67</v>
      </c>
      <c r="C133" s="49" t="s">
        <v>60</v>
      </c>
      <c r="E133" s="50">
        <v>6000</v>
      </c>
      <c r="F133" s="50">
        <v>0</v>
      </c>
      <c r="G133" s="19">
        <f t="shared" si="6"/>
        <v>6000</v>
      </c>
      <c r="H133" s="20">
        <f t="shared" si="7"/>
        <v>1</v>
      </c>
      <c r="I133" s="51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52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</row>
    <row r="134" spans="1:67" s="42" customFormat="1">
      <c r="A134" s="42" t="s">
        <v>68</v>
      </c>
      <c r="C134" s="43"/>
      <c r="E134" s="44">
        <v>2730852.99</v>
      </c>
      <c r="F134" s="44">
        <v>2730852.99</v>
      </c>
      <c r="G134" s="45">
        <f t="shared" si="6"/>
        <v>0</v>
      </c>
      <c r="H134" s="46">
        <f t="shared" si="7"/>
        <v>0</v>
      </c>
      <c r="I134" s="30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V134" s="47"/>
      <c r="AW134" s="47"/>
      <c r="AX134" s="47"/>
      <c r="AY134" s="47"/>
      <c r="AZ134" s="47"/>
      <c r="BA134" s="47"/>
      <c r="BB134" s="47"/>
      <c r="BC134" s="47"/>
      <c r="BD134" s="47"/>
      <c r="BE134" s="47"/>
      <c r="BF134" s="47"/>
      <c r="BG134" s="47"/>
      <c r="BH134" s="47"/>
      <c r="BI134" s="47"/>
      <c r="BJ134" s="47"/>
      <c r="BK134" s="47"/>
      <c r="BL134" s="47"/>
      <c r="BM134" s="47"/>
      <c r="BN134" s="47"/>
      <c r="BO134" s="47"/>
    </row>
    <row r="135" spans="1:67" s="48" customFormat="1">
      <c r="A135" s="52" t="s">
        <v>271</v>
      </c>
      <c r="C135" s="49"/>
      <c r="D135" s="48" t="s">
        <v>1</v>
      </c>
      <c r="E135" s="50">
        <v>2730852.99</v>
      </c>
      <c r="F135" s="50">
        <v>2730852.99</v>
      </c>
      <c r="G135" s="19">
        <f t="shared" si="6"/>
        <v>0</v>
      </c>
      <c r="H135" s="20">
        <f t="shared" si="7"/>
        <v>0</v>
      </c>
      <c r="I135" s="51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2"/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</row>
    <row r="136" spans="1:67" s="48" customFormat="1">
      <c r="A136" s="48">
        <v>5</v>
      </c>
      <c r="B136" s="48" t="s">
        <v>70</v>
      </c>
      <c r="C136" s="49" t="s">
        <v>49</v>
      </c>
      <c r="D136" s="48" t="s">
        <v>1</v>
      </c>
      <c r="E136" s="50">
        <v>2730852.99</v>
      </c>
      <c r="F136" s="50">
        <v>2730852.99</v>
      </c>
      <c r="G136" s="19">
        <f t="shared" si="6"/>
        <v>0</v>
      </c>
      <c r="H136" s="20">
        <f t="shared" si="7"/>
        <v>0</v>
      </c>
      <c r="I136" s="51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  <c r="BF136" s="52"/>
      <c r="BG136" s="52"/>
      <c r="BH136" s="52"/>
      <c r="BI136" s="52"/>
      <c r="BJ136" s="52"/>
      <c r="BK136" s="52"/>
      <c r="BL136" s="52"/>
      <c r="BM136" s="52"/>
      <c r="BN136" s="52"/>
      <c r="BO136" s="52"/>
    </row>
    <row r="137" spans="1:67" s="48" customFormat="1">
      <c r="A137" s="48">
        <v>54</v>
      </c>
      <c r="B137" s="48" t="s">
        <v>71</v>
      </c>
      <c r="C137" s="49" t="s">
        <v>49</v>
      </c>
      <c r="E137" s="50">
        <v>2730852.99</v>
      </c>
      <c r="F137" s="50">
        <v>2730852.99</v>
      </c>
      <c r="G137" s="19">
        <f t="shared" si="6"/>
        <v>0</v>
      </c>
      <c r="H137" s="20">
        <f t="shared" si="7"/>
        <v>0</v>
      </c>
      <c r="I137" s="51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</row>
    <row r="138" spans="1:67" s="48" customFormat="1">
      <c r="A138" s="48">
        <v>542</v>
      </c>
      <c r="B138" s="48" t="s">
        <v>72</v>
      </c>
      <c r="C138" s="49" t="s">
        <v>49</v>
      </c>
      <c r="E138" s="50">
        <v>2730852.99</v>
      </c>
      <c r="F138" s="50">
        <v>2730852.99</v>
      </c>
      <c r="G138" s="19">
        <f t="shared" si="6"/>
        <v>0</v>
      </c>
      <c r="H138" s="20">
        <f t="shared" si="7"/>
        <v>0</v>
      </c>
      <c r="I138" s="51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52"/>
      <c r="BC138" s="52"/>
      <c r="BD138" s="52"/>
      <c r="BE138" s="52"/>
      <c r="BF138" s="52"/>
      <c r="BG138" s="52"/>
      <c r="BH138" s="52"/>
      <c r="BI138" s="52"/>
      <c r="BJ138" s="52"/>
      <c r="BK138" s="52"/>
      <c r="BL138" s="52"/>
      <c r="BM138" s="52"/>
      <c r="BN138" s="52"/>
      <c r="BO138" s="52"/>
    </row>
    <row r="139" spans="1:67" s="42" customFormat="1">
      <c r="A139" s="42" t="s">
        <v>73</v>
      </c>
      <c r="C139" s="43"/>
      <c r="E139" s="44">
        <v>240000</v>
      </c>
      <c r="F139" s="44">
        <v>230000</v>
      </c>
      <c r="G139" s="45">
        <f t="shared" si="6"/>
        <v>10000</v>
      </c>
      <c r="H139" s="46">
        <f t="shared" si="7"/>
        <v>4.1666666666666664E-2</v>
      </c>
      <c r="I139" s="30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/>
      <c r="AV139" s="47"/>
      <c r="AW139" s="47"/>
      <c r="AX139" s="47"/>
      <c r="AY139" s="47"/>
      <c r="AZ139" s="47"/>
      <c r="BA139" s="47"/>
      <c r="BB139" s="47"/>
      <c r="BC139" s="47"/>
      <c r="BD139" s="47"/>
      <c r="BE139" s="47"/>
      <c r="BF139" s="47"/>
      <c r="BG139" s="47"/>
      <c r="BH139" s="47"/>
      <c r="BI139" s="47"/>
      <c r="BJ139" s="47"/>
      <c r="BK139" s="47"/>
      <c r="BL139" s="47"/>
      <c r="BM139" s="47"/>
      <c r="BN139" s="47"/>
      <c r="BO139" s="47"/>
    </row>
    <row r="140" spans="1:67" s="48" customFormat="1">
      <c r="A140" s="48" t="s">
        <v>20</v>
      </c>
      <c r="C140" s="49"/>
      <c r="D140" s="48" t="s">
        <v>1</v>
      </c>
      <c r="E140" s="50">
        <v>240000</v>
      </c>
      <c r="F140" s="50">
        <v>230000</v>
      </c>
      <c r="G140" s="19">
        <f t="shared" si="6"/>
        <v>10000</v>
      </c>
      <c r="H140" s="20">
        <f t="shared" si="7"/>
        <v>4.1666666666666664E-2</v>
      </c>
      <c r="I140" s="51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52"/>
      <c r="BC140" s="52"/>
      <c r="BD140" s="52"/>
      <c r="BE140" s="52"/>
      <c r="BF140" s="52"/>
      <c r="BG140" s="52"/>
      <c r="BH140" s="52"/>
      <c r="BI140" s="52"/>
      <c r="BJ140" s="52"/>
      <c r="BK140" s="52"/>
      <c r="BL140" s="52"/>
      <c r="BM140" s="52"/>
      <c r="BN140" s="52"/>
      <c r="BO140" s="52"/>
    </row>
    <row r="141" spans="1:67" s="48" customFormat="1">
      <c r="A141" s="48">
        <v>5</v>
      </c>
      <c r="B141" s="48" t="s">
        <v>70</v>
      </c>
      <c r="C141" s="49" t="s">
        <v>49</v>
      </c>
      <c r="D141" s="48" t="s">
        <v>1</v>
      </c>
      <c r="E141" s="50">
        <v>240000</v>
      </c>
      <c r="F141" s="50">
        <v>230000</v>
      </c>
      <c r="G141" s="19">
        <f t="shared" si="6"/>
        <v>10000</v>
      </c>
      <c r="H141" s="20">
        <f t="shared" si="7"/>
        <v>4.1666666666666664E-2</v>
      </c>
      <c r="I141" s="51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/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</row>
    <row r="142" spans="1:67" s="48" customFormat="1">
      <c r="A142" s="48">
        <v>54</v>
      </c>
      <c r="B142" s="48" t="s">
        <v>71</v>
      </c>
      <c r="C142" s="49" t="s">
        <v>49</v>
      </c>
      <c r="E142" s="50">
        <v>240000</v>
      </c>
      <c r="F142" s="50">
        <v>230000</v>
      </c>
      <c r="G142" s="19">
        <f t="shared" si="6"/>
        <v>10000</v>
      </c>
      <c r="H142" s="20">
        <f t="shared" si="7"/>
        <v>4.1666666666666664E-2</v>
      </c>
      <c r="I142" s="51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/>
      <c r="BM142" s="52"/>
      <c r="BN142" s="52"/>
      <c r="BO142" s="52"/>
    </row>
    <row r="143" spans="1:67" s="48" customFormat="1">
      <c r="A143" s="48">
        <v>547</v>
      </c>
      <c r="B143" s="48" t="s">
        <v>72</v>
      </c>
      <c r="C143" s="49" t="s">
        <v>49</v>
      </c>
      <c r="E143" s="50">
        <v>240000</v>
      </c>
      <c r="F143" s="50">
        <v>230000</v>
      </c>
      <c r="G143" s="19">
        <f t="shared" si="6"/>
        <v>10000</v>
      </c>
      <c r="H143" s="20">
        <f t="shared" si="7"/>
        <v>4.1666666666666664E-2</v>
      </c>
      <c r="I143" s="51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</row>
    <row r="144" spans="1:67" s="42" customFormat="1">
      <c r="A144" s="42" t="s">
        <v>74</v>
      </c>
      <c r="C144" s="43"/>
      <c r="E144" s="44">
        <v>74000</v>
      </c>
      <c r="F144" s="44">
        <v>46000</v>
      </c>
      <c r="G144" s="45">
        <f t="shared" si="6"/>
        <v>28000</v>
      </c>
      <c r="H144" s="46">
        <f t="shared" ref="H144:H163" si="8">G144/E144</f>
        <v>0.3783783783783784</v>
      </c>
      <c r="I144" s="30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  <c r="AT144" s="47"/>
      <c r="AU144" s="47"/>
      <c r="AV144" s="47"/>
      <c r="AW144" s="47"/>
      <c r="AX144" s="47"/>
      <c r="AY144" s="47"/>
      <c r="AZ144" s="47"/>
      <c r="BA144" s="47"/>
      <c r="BB144" s="47"/>
      <c r="BC144" s="47"/>
      <c r="BD144" s="47"/>
      <c r="BE144" s="47"/>
      <c r="BF144" s="47"/>
      <c r="BG144" s="47"/>
      <c r="BH144" s="47"/>
      <c r="BI144" s="47"/>
      <c r="BJ144" s="47"/>
      <c r="BK144" s="47"/>
      <c r="BL144" s="47"/>
      <c r="BM144" s="47"/>
      <c r="BN144" s="47"/>
      <c r="BO144" s="47"/>
    </row>
    <row r="145" spans="1:67" s="48" customFormat="1">
      <c r="A145" s="48" t="s">
        <v>20</v>
      </c>
      <c r="C145" s="49"/>
      <c r="D145" s="48" t="s">
        <v>1</v>
      </c>
      <c r="E145" s="50">
        <v>74000</v>
      </c>
      <c r="F145" s="50">
        <v>46000</v>
      </c>
      <c r="G145" s="19">
        <f t="shared" si="6"/>
        <v>28000</v>
      </c>
      <c r="H145" s="20">
        <f t="shared" si="8"/>
        <v>0.3783783783783784</v>
      </c>
      <c r="I145" s="51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52"/>
      <c r="BC145" s="52"/>
      <c r="BD145" s="52"/>
      <c r="BE145" s="52"/>
      <c r="BF145" s="52"/>
      <c r="BG145" s="52"/>
      <c r="BH145" s="52"/>
      <c r="BI145" s="52"/>
      <c r="BJ145" s="52"/>
      <c r="BK145" s="52"/>
      <c r="BL145" s="52"/>
      <c r="BM145" s="52"/>
      <c r="BN145" s="52"/>
      <c r="BO145" s="52"/>
    </row>
    <row r="146" spans="1:67" s="48" customFormat="1">
      <c r="A146" s="48">
        <v>3</v>
      </c>
      <c r="B146" s="48" t="s">
        <v>15</v>
      </c>
      <c r="C146" s="49" t="s">
        <v>60</v>
      </c>
      <c r="D146" s="48" t="s">
        <v>1</v>
      </c>
      <c r="E146" s="50">
        <v>74000</v>
      </c>
      <c r="F146" s="50">
        <v>46000</v>
      </c>
      <c r="G146" s="19">
        <f t="shared" si="6"/>
        <v>28000</v>
      </c>
      <c r="H146" s="20">
        <f t="shared" si="8"/>
        <v>0.3783783783783784</v>
      </c>
      <c r="I146" s="51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  <c r="BB146" s="52"/>
      <c r="BC146" s="52"/>
      <c r="BD146" s="52"/>
      <c r="BE146" s="52"/>
      <c r="BF146" s="52"/>
      <c r="BG146" s="52"/>
      <c r="BH146" s="52"/>
      <c r="BI146" s="52"/>
      <c r="BJ146" s="52"/>
      <c r="BK146" s="52"/>
      <c r="BL146" s="52"/>
      <c r="BM146" s="52"/>
      <c r="BN146" s="52"/>
      <c r="BO146" s="52"/>
    </row>
    <row r="147" spans="1:67" s="48" customFormat="1">
      <c r="A147" s="48">
        <v>32</v>
      </c>
      <c r="B147" s="48" t="s">
        <v>50</v>
      </c>
      <c r="C147" s="49" t="s">
        <v>60</v>
      </c>
      <c r="E147" s="50">
        <v>74000</v>
      </c>
      <c r="F147" s="50">
        <v>46000</v>
      </c>
      <c r="G147" s="19">
        <f t="shared" si="6"/>
        <v>28000</v>
      </c>
      <c r="H147" s="20">
        <f t="shared" si="8"/>
        <v>0.3783783783783784</v>
      </c>
      <c r="I147" s="51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  <c r="BB147" s="52"/>
      <c r="BC147" s="52"/>
      <c r="BD147" s="52"/>
      <c r="BE147" s="52"/>
      <c r="BF147" s="52"/>
      <c r="BG147" s="52"/>
      <c r="BH147" s="52"/>
      <c r="BI147" s="52"/>
      <c r="BJ147" s="52"/>
      <c r="BK147" s="52"/>
      <c r="BL147" s="52"/>
      <c r="BM147" s="52"/>
      <c r="BN147" s="52"/>
      <c r="BO147" s="52"/>
    </row>
    <row r="148" spans="1:67" s="48" customFormat="1">
      <c r="A148" s="48">
        <v>323</v>
      </c>
      <c r="B148" s="48" t="s">
        <v>57</v>
      </c>
      <c r="C148" s="49" t="s">
        <v>60</v>
      </c>
      <c r="E148" s="50">
        <v>74000</v>
      </c>
      <c r="F148" s="50">
        <v>46000</v>
      </c>
      <c r="G148" s="19">
        <f t="shared" si="6"/>
        <v>28000</v>
      </c>
      <c r="H148" s="20">
        <f t="shared" si="8"/>
        <v>0.3783783783783784</v>
      </c>
      <c r="I148" s="51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</row>
    <row r="149" spans="1:67" s="42" customFormat="1">
      <c r="A149" s="42" t="s">
        <v>75</v>
      </c>
      <c r="C149" s="43"/>
      <c r="E149" s="44">
        <v>50000</v>
      </c>
      <c r="F149" s="44">
        <v>59000</v>
      </c>
      <c r="G149" s="45">
        <f t="shared" si="6"/>
        <v>-9000</v>
      </c>
      <c r="H149" s="46">
        <f t="shared" si="8"/>
        <v>-0.18</v>
      </c>
      <c r="I149" s="30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  <c r="AT149" s="47"/>
      <c r="AU149" s="47"/>
      <c r="AV149" s="47"/>
      <c r="AW149" s="47"/>
      <c r="AX149" s="47"/>
      <c r="AY149" s="47"/>
      <c r="AZ149" s="47"/>
      <c r="BA149" s="47"/>
      <c r="BB149" s="47"/>
      <c r="BC149" s="47"/>
      <c r="BD149" s="47"/>
      <c r="BE149" s="47"/>
      <c r="BF149" s="47"/>
      <c r="BG149" s="47"/>
      <c r="BH149" s="47"/>
      <c r="BI149" s="47"/>
      <c r="BJ149" s="47"/>
      <c r="BK149" s="47"/>
      <c r="BL149" s="47"/>
      <c r="BM149" s="47"/>
      <c r="BN149" s="47"/>
      <c r="BO149" s="47"/>
    </row>
    <row r="150" spans="1:67" s="48" customFormat="1">
      <c r="A150" s="48" t="s">
        <v>20</v>
      </c>
      <c r="C150" s="49" t="s">
        <v>43</v>
      </c>
      <c r="D150" s="48" t="s">
        <v>1</v>
      </c>
      <c r="E150" s="50">
        <v>50000</v>
      </c>
      <c r="F150" s="50">
        <v>59000</v>
      </c>
      <c r="G150" s="19">
        <f t="shared" si="6"/>
        <v>-9000</v>
      </c>
      <c r="H150" s="20">
        <f t="shared" si="8"/>
        <v>-0.18</v>
      </c>
      <c r="I150" s="51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  <c r="BB150" s="52"/>
      <c r="BC150" s="52"/>
      <c r="BD150" s="52"/>
      <c r="BE150" s="52"/>
      <c r="BF150" s="52"/>
      <c r="BG150" s="52"/>
      <c r="BH150" s="52"/>
      <c r="BI150" s="52"/>
      <c r="BJ150" s="52"/>
      <c r="BK150" s="52"/>
      <c r="BL150" s="52"/>
      <c r="BM150" s="52"/>
      <c r="BN150" s="52"/>
      <c r="BO150" s="52"/>
    </row>
    <row r="151" spans="1:67" s="48" customFormat="1">
      <c r="A151" s="48">
        <v>3</v>
      </c>
      <c r="B151" s="48" t="s">
        <v>15</v>
      </c>
      <c r="C151" s="49" t="s">
        <v>43</v>
      </c>
      <c r="D151" s="48" t="s">
        <v>1</v>
      </c>
      <c r="E151" s="50">
        <v>50000</v>
      </c>
      <c r="F151" s="50">
        <v>59000</v>
      </c>
      <c r="G151" s="19">
        <f t="shared" si="6"/>
        <v>-9000</v>
      </c>
      <c r="H151" s="20">
        <f t="shared" si="8"/>
        <v>-0.18</v>
      </c>
      <c r="I151" s="51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  <c r="BB151" s="52"/>
      <c r="BC151" s="52"/>
      <c r="BD151" s="52"/>
      <c r="BE151" s="52"/>
      <c r="BF151" s="52"/>
      <c r="BG151" s="52"/>
      <c r="BH151" s="52"/>
      <c r="BI151" s="52"/>
      <c r="BJ151" s="52"/>
      <c r="BK151" s="52"/>
      <c r="BL151" s="52"/>
      <c r="BM151" s="52"/>
      <c r="BN151" s="52"/>
      <c r="BO151" s="52"/>
    </row>
    <row r="152" spans="1:67" s="48" customFormat="1">
      <c r="A152" s="48">
        <v>32</v>
      </c>
      <c r="B152" s="48" t="s">
        <v>50</v>
      </c>
      <c r="C152" s="49" t="s">
        <v>43</v>
      </c>
      <c r="E152" s="50">
        <v>50000</v>
      </c>
      <c r="F152" s="50">
        <v>59000</v>
      </c>
      <c r="G152" s="19">
        <f t="shared" si="6"/>
        <v>-9000</v>
      </c>
      <c r="H152" s="20">
        <f t="shared" si="8"/>
        <v>-0.18</v>
      </c>
      <c r="I152" s="51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  <c r="BB152" s="52"/>
      <c r="BC152" s="52"/>
      <c r="BD152" s="52"/>
      <c r="BE152" s="52"/>
      <c r="BF152" s="52"/>
      <c r="BG152" s="52"/>
      <c r="BH152" s="52"/>
      <c r="BI152" s="52"/>
      <c r="BJ152" s="52"/>
      <c r="BK152" s="52"/>
      <c r="BL152" s="52"/>
      <c r="BM152" s="52"/>
      <c r="BN152" s="52"/>
      <c r="BO152" s="52"/>
    </row>
    <row r="153" spans="1:67" s="48" customFormat="1">
      <c r="A153" s="48">
        <v>323</v>
      </c>
      <c r="B153" s="48" t="s">
        <v>57</v>
      </c>
      <c r="C153" s="49" t="s">
        <v>43</v>
      </c>
      <c r="E153" s="50">
        <v>50000</v>
      </c>
      <c r="F153" s="50">
        <v>59000</v>
      </c>
      <c r="G153" s="19">
        <f t="shared" si="6"/>
        <v>-9000</v>
      </c>
      <c r="H153" s="20">
        <f t="shared" si="8"/>
        <v>-0.18</v>
      </c>
      <c r="I153" s="51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52"/>
      <c r="BC153" s="52"/>
      <c r="BD153" s="52"/>
      <c r="BE153" s="52"/>
      <c r="BF153" s="52"/>
      <c r="BG153" s="52"/>
      <c r="BH153" s="52"/>
      <c r="BI153" s="52"/>
      <c r="BJ153" s="52"/>
      <c r="BK153" s="52"/>
      <c r="BL153" s="52"/>
      <c r="BM153" s="52"/>
      <c r="BN153" s="52"/>
      <c r="BO153" s="52"/>
    </row>
    <row r="154" spans="1:67" s="42" customFormat="1">
      <c r="A154" s="42" t="s">
        <v>76</v>
      </c>
      <c r="C154" s="43"/>
      <c r="E154" s="44">
        <v>5200</v>
      </c>
      <c r="F154" s="44">
        <v>1000</v>
      </c>
      <c r="G154" s="45">
        <f t="shared" si="6"/>
        <v>4200</v>
      </c>
      <c r="H154" s="46">
        <f t="shared" si="8"/>
        <v>0.80769230769230771</v>
      </c>
      <c r="I154" s="30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  <c r="AT154" s="47"/>
      <c r="AU154" s="47"/>
      <c r="AV154" s="47"/>
      <c r="AW154" s="47"/>
      <c r="AX154" s="47"/>
      <c r="AY154" s="47"/>
      <c r="AZ154" s="47"/>
      <c r="BA154" s="47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</row>
    <row r="155" spans="1:67" s="48" customFormat="1">
      <c r="A155" s="48" t="s">
        <v>20</v>
      </c>
      <c r="C155" s="49"/>
      <c r="D155" s="48" t="s">
        <v>1</v>
      </c>
      <c r="E155" s="50">
        <v>5200</v>
      </c>
      <c r="F155" s="50">
        <v>1000</v>
      </c>
      <c r="G155" s="19">
        <f t="shared" si="6"/>
        <v>4200</v>
      </c>
      <c r="H155" s="20">
        <f t="shared" si="8"/>
        <v>0.80769230769230771</v>
      </c>
      <c r="I155" s="51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52"/>
      <c r="BC155" s="52"/>
      <c r="BD155" s="52"/>
      <c r="BE155" s="52"/>
      <c r="BF155" s="52"/>
      <c r="BG155" s="52"/>
      <c r="BH155" s="52"/>
      <c r="BI155" s="52"/>
      <c r="BJ155" s="52"/>
      <c r="BK155" s="52"/>
      <c r="BL155" s="52"/>
      <c r="BM155" s="52"/>
      <c r="BN155" s="52"/>
      <c r="BO155" s="52"/>
    </row>
    <row r="156" spans="1:67" s="48" customFormat="1">
      <c r="A156" s="48">
        <v>3</v>
      </c>
      <c r="B156" s="48" t="s">
        <v>15</v>
      </c>
      <c r="C156" s="49" t="s">
        <v>60</v>
      </c>
      <c r="D156" s="48" t="s">
        <v>1</v>
      </c>
      <c r="E156" s="50">
        <v>5200</v>
      </c>
      <c r="F156" s="50">
        <v>1000</v>
      </c>
      <c r="G156" s="19">
        <f t="shared" si="6"/>
        <v>4200</v>
      </c>
      <c r="H156" s="20">
        <f t="shared" si="8"/>
        <v>0.80769230769230771</v>
      </c>
      <c r="I156" s="51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  <c r="BB156" s="52"/>
      <c r="BC156" s="52"/>
      <c r="BD156" s="52"/>
      <c r="BE156" s="52"/>
      <c r="BF156" s="52"/>
      <c r="BG156" s="52"/>
      <c r="BH156" s="52"/>
      <c r="BI156" s="52"/>
      <c r="BJ156" s="52"/>
      <c r="BK156" s="52"/>
      <c r="BL156" s="52"/>
      <c r="BM156" s="52"/>
      <c r="BN156" s="52"/>
      <c r="BO156" s="52"/>
    </row>
    <row r="157" spans="1:67" s="48" customFormat="1">
      <c r="A157" s="48">
        <v>38</v>
      </c>
      <c r="B157" s="48" t="s">
        <v>50</v>
      </c>
      <c r="C157" s="49" t="s">
        <v>60</v>
      </c>
      <c r="E157" s="50">
        <v>5200</v>
      </c>
      <c r="F157" s="50">
        <v>1000</v>
      </c>
      <c r="G157" s="19">
        <f t="shared" si="6"/>
        <v>4200</v>
      </c>
      <c r="H157" s="20">
        <f t="shared" si="8"/>
        <v>0.80769230769230771</v>
      </c>
      <c r="I157" s="51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  <c r="BB157" s="52"/>
      <c r="BC157" s="52"/>
      <c r="BD157" s="52"/>
      <c r="BE157" s="52"/>
      <c r="BF157" s="52"/>
      <c r="BG157" s="52"/>
      <c r="BH157" s="52"/>
      <c r="BI157" s="52"/>
      <c r="BJ157" s="52"/>
      <c r="BK157" s="52"/>
      <c r="BL157" s="52"/>
      <c r="BM157" s="52"/>
      <c r="BN157" s="52"/>
      <c r="BO157" s="52"/>
    </row>
    <row r="158" spans="1:67" s="48" customFormat="1">
      <c r="A158" s="48">
        <v>381</v>
      </c>
      <c r="B158" s="48" t="s">
        <v>57</v>
      </c>
      <c r="C158" s="49" t="s">
        <v>60</v>
      </c>
      <c r="E158" s="50">
        <v>5200</v>
      </c>
      <c r="F158" s="50">
        <v>1000</v>
      </c>
      <c r="G158" s="19">
        <f t="shared" ref="G158:G221" si="9">E158-F158</f>
        <v>4200</v>
      </c>
      <c r="H158" s="20">
        <f t="shared" si="8"/>
        <v>0.80769230769230771</v>
      </c>
      <c r="I158" s="51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52"/>
      <c r="BC158" s="52"/>
      <c r="BD158" s="52"/>
      <c r="BE158" s="52"/>
      <c r="BF158" s="52"/>
      <c r="BG158" s="52"/>
      <c r="BH158" s="52"/>
      <c r="BI158" s="52"/>
      <c r="BJ158" s="52"/>
      <c r="BK158" s="52"/>
      <c r="BL158" s="52"/>
      <c r="BM158" s="52"/>
      <c r="BN158" s="52"/>
      <c r="BO158" s="52"/>
    </row>
    <row r="159" spans="1:67" s="42" customFormat="1">
      <c r="A159" s="42" t="s">
        <v>77</v>
      </c>
      <c r="C159" s="43"/>
      <c r="E159" s="44">
        <v>10000</v>
      </c>
      <c r="F159" s="44">
        <v>10000</v>
      </c>
      <c r="G159" s="45">
        <f t="shared" si="9"/>
        <v>0</v>
      </c>
      <c r="H159" s="46">
        <f t="shared" si="8"/>
        <v>0</v>
      </c>
      <c r="I159" s="30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  <c r="AT159" s="47"/>
      <c r="AU159" s="47"/>
      <c r="AV159" s="47"/>
      <c r="AW159" s="47"/>
      <c r="AX159" s="47"/>
      <c r="AY159" s="47"/>
      <c r="AZ159" s="47"/>
      <c r="BA159" s="47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47"/>
      <c r="BN159" s="47"/>
      <c r="BO159" s="47"/>
    </row>
    <row r="160" spans="1:67" s="48" customFormat="1">
      <c r="A160" s="48" t="s">
        <v>20</v>
      </c>
      <c r="C160" s="49"/>
      <c r="D160" s="48" t="s">
        <v>1</v>
      </c>
      <c r="E160" s="50">
        <v>10000</v>
      </c>
      <c r="F160" s="50">
        <v>10000</v>
      </c>
      <c r="G160" s="19">
        <f t="shared" si="9"/>
        <v>0</v>
      </c>
      <c r="H160" s="20">
        <f t="shared" si="8"/>
        <v>0</v>
      </c>
      <c r="I160" s="51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  <c r="BB160" s="52"/>
      <c r="BC160" s="52"/>
      <c r="BD160" s="52"/>
      <c r="BE160" s="52"/>
      <c r="BF160" s="52"/>
      <c r="BG160" s="52"/>
      <c r="BH160" s="52"/>
      <c r="BI160" s="52"/>
      <c r="BJ160" s="52"/>
      <c r="BK160" s="52"/>
      <c r="BL160" s="52"/>
      <c r="BM160" s="52"/>
      <c r="BN160" s="52"/>
      <c r="BO160" s="52"/>
    </row>
    <row r="161" spans="1:67" s="48" customFormat="1">
      <c r="A161" s="48">
        <v>3</v>
      </c>
      <c r="B161" s="48" t="s">
        <v>15</v>
      </c>
      <c r="C161" s="49" t="s">
        <v>60</v>
      </c>
      <c r="D161" s="48" t="s">
        <v>1</v>
      </c>
      <c r="E161" s="50">
        <v>10000</v>
      </c>
      <c r="F161" s="50">
        <v>10000</v>
      </c>
      <c r="G161" s="19">
        <f t="shared" si="9"/>
        <v>0</v>
      </c>
      <c r="H161" s="20">
        <f t="shared" si="8"/>
        <v>0</v>
      </c>
      <c r="I161" s="51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  <c r="BB161" s="52"/>
      <c r="BC161" s="52"/>
      <c r="BD161" s="52"/>
      <c r="BE161" s="52"/>
      <c r="BF161" s="52"/>
      <c r="BG161" s="52"/>
      <c r="BH161" s="52"/>
      <c r="BI161" s="52"/>
      <c r="BJ161" s="52"/>
      <c r="BK161" s="52"/>
      <c r="BL161" s="52"/>
      <c r="BM161" s="52"/>
      <c r="BN161" s="52"/>
      <c r="BO161" s="52"/>
    </row>
    <row r="162" spans="1:67" s="48" customFormat="1">
      <c r="A162" s="48">
        <v>38</v>
      </c>
      <c r="B162" s="48" t="s">
        <v>50</v>
      </c>
      <c r="C162" s="49" t="s">
        <v>60</v>
      </c>
      <c r="E162" s="50">
        <v>10000</v>
      </c>
      <c r="F162" s="50">
        <v>10000</v>
      </c>
      <c r="G162" s="19">
        <f t="shared" si="9"/>
        <v>0</v>
      </c>
      <c r="H162" s="20">
        <f t="shared" si="8"/>
        <v>0</v>
      </c>
      <c r="I162" s="51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  <c r="BB162" s="52"/>
      <c r="BC162" s="52"/>
      <c r="BD162" s="52"/>
      <c r="BE162" s="52"/>
      <c r="BF162" s="52"/>
      <c r="BG162" s="52"/>
      <c r="BH162" s="52"/>
      <c r="BI162" s="52"/>
      <c r="BJ162" s="52"/>
      <c r="BK162" s="52"/>
      <c r="BL162" s="52"/>
      <c r="BM162" s="52"/>
      <c r="BN162" s="52"/>
      <c r="BO162" s="52"/>
    </row>
    <row r="163" spans="1:67" s="48" customFormat="1">
      <c r="A163" s="48">
        <v>385</v>
      </c>
      <c r="B163" s="48" t="s">
        <v>57</v>
      </c>
      <c r="C163" s="49" t="s">
        <v>60</v>
      </c>
      <c r="E163" s="50">
        <v>10000</v>
      </c>
      <c r="F163" s="50">
        <v>10000</v>
      </c>
      <c r="G163" s="19">
        <f t="shared" si="9"/>
        <v>0</v>
      </c>
      <c r="H163" s="20">
        <f t="shared" si="8"/>
        <v>0</v>
      </c>
      <c r="I163" s="51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  <c r="BB163" s="52"/>
      <c r="BC163" s="52"/>
      <c r="BD163" s="52"/>
      <c r="BE163" s="52"/>
      <c r="BF163" s="52"/>
      <c r="BG163" s="52"/>
      <c r="BH163" s="52"/>
      <c r="BI163" s="52"/>
      <c r="BJ163" s="52"/>
      <c r="BK163" s="52"/>
      <c r="BL163" s="52"/>
      <c r="BM163" s="52"/>
      <c r="BN163" s="52"/>
      <c r="BO163" s="52"/>
    </row>
    <row r="164" spans="1:67" s="42" customFormat="1">
      <c r="A164" s="42" t="s">
        <v>78</v>
      </c>
      <c r="C164" s="43"/>
      <c r="E164" s="44">
        <v>0</v>
      </c>
      <c r="F164" s="44">
        <v>44000</v>
      </c>
      <c r="G164" s="45">
        <f t="shared" si="9"/>
        <v>-44000</v>
      </c>
      <c r="H164" s="46">
        <v>0</v>
      </c>
      <c r="I164" s="30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  <c r="AT164" s="47"/>
      <c r="AU164" s="47"/>
      <c r="AV164" s="47"/>
      <c r="AW164" s="47"/>
      <c r="AX164" s="47"/>
      <c r="AY164" s="47"/>
      <c r="AZ164" s="47"/>
      <c r="BA164" s="47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  <c r="BN164" s="47"/>
      <c r="BO164" s="47"/>
    </row>
    <row r="165" spans="1:67" s="48" customFormat="1" ht="21">
      <c r="A165" s="48" t="s">
        <v>20</v>
      </c>
      <c r="B165" s="65"/>
      <c r="C165" s="66"/>
      <c r="D165" s="56" t="s">
        <v>1</v>
      </c>
      <c r="E165" s="50">
        <v>0</v>
      </c>
      <c r="F165" s="50">
        <v>44000</v>
      </c>
      <c r="G165" s="19">
        <f t="shared" si="9"/>
        <v>-44000</v>
      </c>
      <c r="H165" s="20">
        <v>0</v>
      </c>
      <c r="I165" s="51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  <c r="BB165" s="52"/>
      <c r="BC165" s="52"/>
      <c r="BD165" s="52"/>
      <c r="BE165" s="52"/>
      <c r="BF165" s="52"/>
      <c r="BG165" s="52"/>
      <c r="BH165" s="52"/>
      <c r="BI165" s="52"/>
      <c r="BJ165" s="52"/>
      <c r="BK165" s="52"/>
      <c r="BL165" s="52"/>
      <c r="BM165" s="52"/>
      <c r="BN165" s="52"/>
      <c r="BO165" s="52"/>
    </row>
    <row r="166" spans="1:67" s="48" customFormat="1">
      <c r="A166" s="48">
        <v>3</v>
      </c>
      <c r="B166" s="48" t="s">
        <v>15</v>
      </c>
      <c r="C166" s="49" t="s">
        <v>60</v>
      </c>
      <c r="D166" s="48" t="s">
        <v>1</v>
      </c>
      <c r="E166" s="50">
        <v>0</v>
      </c>
      <c r="F166" s="50">
        <v>44000</v>
      </c>
      <c r="G166" s="19">
        <f t="shared" si="9"/>
        <v>-44000</v>
      </c>
      <c r="H166" s="20">
        <v>0</v>
      </c>
      <c r="I166" s="51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  <c r="BB166" s="52"/>
      <c r="BC166" s="52"/>
      <c r="BD166" s="52"/>
      <c r="BE166" s="52"/>
      <c r="BF166" s="52"/>
      <c r="BG166" s="52"/>
      <c r="BH166" s="52"/>
      <c r="BI166" s="52"/>
      <c r="BJ166" s="52"/>
      <c r="BK166" s="52"/>
      <c r="BL166" s="52"/>
      <c r="BM166" s="52"/>
      <c r="BN166" s="52"/>
      <c r="BO166" s="52"/>
    </row>
    <row r="167" spans="1:67" s="48" customFormat="1">
      <c r="A167" s="48">
        <v>38</v>
      </c>
      <c r="B167" s="48" t="s">
        <v>50</v>
      </c>
      <c r="C167" s="49" t="s">
        <v>60</v>
      </c>
      <c r="E167" s="50">
        <v>0</v>
      </c>
      <c r="F167" s="50">
        <v>44000</v>
      </c>
      <c r="G167" s="19">
        <f t="shared" si="9"/>
        <v>-44000</v>
      </c>
      <c r="H167" s="20">
        <v>0</v>
      </c>
      <c r="I167" s="51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  <c r="BB167" s="52"/>
      <c r="BC167" s="52"/>
      <c r="BD167" s="52"/>
      <c r="BE167" s="52"/>
      <c r="BF167" s="52"/>
      <c r="BG167" s="52"/>
      <c r="BH167" s="52"/>
      <c r="BI167" s="52"/>
      <c r="BJ167" s="52"/>
      <c r="BK167" s="52"/>
      <c r="BL167" s="52"/>
      <c r="BM167" s="52"/>
      <c r="BN167" s="52"/>
      <c r="BO167" s="52"/>
    </row>
    <row r="168" spans="1:67" s="48" customFormat="1">
      <c r="A168" s="48">
        <v>385</v>
      </c>
      <c r="B168" s="48" t="s">
        <v>57</v>
      </c>
      <c r="C168" s="49" t="s">
        <v>60</v>
      </c>
      <c r="E168" s="50">
        <v>0</v>
      </c>
      <c r="F168" s="50">
        <v>44000</v>
      </c>
      <c r="G168" s="19">
        <f t="shared" si="9"/>
        <v>-44000</v>
      </c>
      <c r="H168" s="20">
        <v>0</v>
      </c>
      <c r="I168" s="51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  <c r="BB168" s="52"/>
      <c r="BC168" s="52"/>
      <c r="BD168" s="52"/>
      <c r="BE168" s="52"/>
      <c r="BF168" s="52"/>
      <c r="BG168" s="52"/>
      <c r="BH168" s="52"/>
      <c r="BI168" s="52"/>
      <c r="BJ168" s="52"/>
      <c r="BK168" s="52"/>
      <c r="BL168" s="52"/>
      <c r="BM168" s="52"/>
      <c r="BN168" s="52"/>
      <c r="BO168" s="52"/>
    </row>
    <row r="169" spans="1:67" s="42" customFormat="1">
      <c r="A169" s="42" t="s">
        <v>79</v>
      </c>
      <c r="C169" s="43"/>
      <c r="E169" s="44">
        <v>0</v>
      </c>
      <c r="F169" s="44">
        <v>15000</v>
      </c>
      <c r="G169" s="45">
        <f t="shared" si="9"/>
        <v>-15000</v>
      </c>
      <c r="H169" s="46">
        <v>0</v>
      </c>
      <c r="I169" s="30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  <c r="AT169" s="47"/>
      <c r="AU169" s="47"/>
      <c r="AV169" s="47"/>
      <c r="AW169" s="47"/>
      <c r="AX169" s="47"/>
      <c r="AY169" s="47"/>
      <c r="AZ169" s="47"/>
      <c r="BA169" s="47"/>
      <c r="BB169" s="47"/>
      <c r="BC169" s="47"/>
      <c r="BD169" s="47"/>
      <c r="BE169" s="47"/>
      <c r="BF169" s="47"/>
      <c r="BG169" s="47"/>
      <c r="BH169" s="47"/>
      <c r="BI169" s="47"/>
      <c r="BJ169" s="47"/>
      <c r="BK169" s="47"/>
      <c r="BL169" s="47"/>
      <c r="BM169" s="47"/>
      <c r="BN169" s="47"/>
      <c r="BO169" s="47"/>
    </row>
    <row r="170" spans="1:67" s="48" customFormat="1">
      <c r="A170" s="48" t="s">
        <v>20</v>
      </c>
      <c r="C170" s="49"/>
      <c r="D170" s="48" t="s">
        <v>1</v>
      </c>
      <c r="E170" s="50">
        <v>0</v>
      </c>
      <c r="F170" s="50">
        <v>15000</v>
      </c>
      <c r="G170" s="19">
        <f t="shared" si="9"/>
        <v>-15000</v>
      </c>
      <c r="H170" s="20">
        <v>0</v>
      </c>
      <c r="I170" s="51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  <c r="BB170" s="52"/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52"/>
    </row>
    <row r="171" spans="1:67" s="48" customFormat="1">
      <c r="A171" s="48">
        <v>3</v>
      </c>
      <c r="B171" s="48" t="s">
        <v>15</v>
      </c>
      <c r="C171" s="49" t="s">
        <v>60</v>
      </c>
      <c r="D171" s="48" t="s">
        <v>1</v>
      </c>
      <c r="E171" s="50">
        <v>0</v>
      </c>
      <c r="F171" s="50">
        <v>15000</v>
      </c>
      <c r="G171" s="19">
        <f t="shared" si="9"/>
        <v>-15000</v>
      </c>
      <c r="H171" s="20">
        <v>0</v>
      </c>
      <c r="I171" s="51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  <c r="BB171" s="52"/>
      <c r="BC171" s="52"/>
      <c r="BD171" s="52"/>
      <c r="BE171" s="52"/>
      <c r="BF171" s="52"/>
      <c r="BG171" s="52"/>
      <c r="BH171" s="52"/>
      <c r="BI171" s="52"/>
      <c r="BJ171" s="52"/>
      <c r="BK171" s="52"/>
      <c r="BL171" s="52"/>
      <c r="BM171" s="52"/>
      <c r="BN171" s="52"/>
      <c r="BO171" s="52"/>
    </row>
    <row r="172" spans="1:67" s="48" customFormat="1">
      <c r="A172" s="48">
        <v>38</v>
      </c>
      <c r="B172" s="48" t="s">
        <v>50</v>
      </c>
      <c r="C172" s="49" t="s">
        <v>60</v>
      </c>
      <c r="E172" s="50">
        <v>0</v>
      </c>
      <c r="F172" s="50">
        <v>15000</v>
      </c>
      <c r="G172" s="19">
        <f t="shared" si="9"/>
        <v>-15000</v>
      </c>
      <c r="H172" s="20">
        <v>0</v>
      </c>
      <c r="I172" s="51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  <c r="BB172" s="52"/>
      <c r="BC172" s="52"/>
      <c r="BD172" s="52"/>
      <c r="BE172" s="52"/>
      <c r="BF172" s="52"/>
      <c r="BG172" s="52"/>
      <c r="BH172" s="52"/>
      <c r="BI172" s="52"/>
      <c r="BJ172" s="52"/>
      <c r="BK172" s="52"/>
      <c r="BL172" s="52"/>
      <c r="BM172" s="52"/>
      <c r="BN172" s="52"/>
      <c r="BO172" s="52"/>
    </row>
    <row r="173" spans="1:67" s="48" customFormat="1">
      <c r="A173" s="48">
        <v>385</v>
      </c>
      <c r="B173" s="48" t="s">
        <v>57</v>
      </c>
      <c r="C173" s="49" t="s">
        <v>60</v>
      </c>
      <c r="E173" s="50">
        <v>0</v>
      </c>
      <c r="F173" s="50">
        <v>15000</v>
      </c>
      <c r="G173" s="19">
        <f t="shared" si="9"/>
        <v>-15000</v>
      </c>
      <c r="H173" s="20">
        <v>0</v>
      </c>
      <c r="I173" s="51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  <c r="BB173" s="52"/>
      <c r="BC173" s="52"/>
      <c r="BD173" s="52"/>
      <c r="BE173" s="52"/>
      <c r="BF173" s="52"/>
      <c r="BG173" s="52"/>
      <c r="BH173" s="52"/>
      <c r="BI173" s="52"/>
      <c r="BJ173" s="52"/>
      <c r="BK173" s="52"/>
      <c r="BL173" s="52"/>
      <c r="BM173" s="52"/>
      <c r="BN173" s="52"/>
      <c r="BO173" s="52"/>
    </row>
    <row r="174" spans="1:67" s="42" customFormat="1">
      <c r="A174" s="42" t="s">
        <v>80</v>
      </c>
      <c r="C174" s="43"/>
      <c r="E174" s="44">
        <v>0</v>
      </c>
      <c r="F174" s="44">
        <v>20000</v>
      </c>
      <c r="G174" s="45">
        <f t="shared" si="9"/>
        <v>-20000</v>
      </c>
      <c r="H174" s="46">
        <v>0</v>
      </c>
      <c r="I174" s="30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  <c r="AT174" s="47"/>
      <c r="AU174" s="47"/>
      <c r="AV174" s="47"/>
      <c r="AW174" s="47"/>
      <c r="AX174" s="47"/>
      <c r="AY174" s="47"/>
      <c r="AZ174" s="47"/>
      <c r="BA174" s="47"/>
      <c r="BB174" s="47"/>
      <c r="BC174" s="47"/>
      <c r="BD174" s="47"/>
      <c r="BE174" s="47"/>
      <c r="BF174" s="47"/>
      <c r="BG174" s="47"/>
      <c r="BH174" s="47"/>
      <c r="BI174" s="47"/>
      <c r="BJ174" s="47"/>
      <c r="BK174" s="47"/>
      <c r="BL174" s="47"/>
      <c r="BM174" s="47"/>
      <c r="BN174" s="47"/>
      <c r="BO174" s="47"/>
    </row>
    <row r="175" spans="1:67" s="48" customFormat="1">
      <c r="A175" s="48" t="s">
        <v>20</v>
      </c>
      <c r="C175" s="49"/>
      <c r="D175" s="48" t="s">
        <v>1</v>
      </c>
      <c r="E175" s="50">
        <v>0</v>
      </c>
      <c r="F175" s="50">
        <v>20000</v>
      </c>
      <c r="G175" s="19">
        <f t="shared" si="9"/>
        <v>-20000</v>
      </c>
      <c r="H175" s="20">
        <v>0</v>
      </c>
      <c r="I175" s="51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  <c r="BB175" s="52"/>
      <c r="BC175" s="52"/>
      <c r="BD175" s="52"/>
      <c r="BE175" s="52"/>
      <c r="BF175" s="52"/>
      <c r="BG175" s="52"/>
      <c r="BH175" s="52"/>
      <c r="BI175" s="52"/>
      <c r="BJ175" s="52"/>
      <c r="BK175" s="52"/>
      <c r="BL175" s="52"/>
      <c r="BM175" s="52"/>
      <c r="BN175" s="52"/>
      <c r="BO175" s="52"/>
    </row>
    <row r="176" spans="1:67" s="48" customFormat="1">
      <c r="A176" s="48">
        <v>3</v>
      </c>
      <c r="B176" s="48" t="s">
        <v>15</v>
      </c>
      <c r="C176" s="49" t="s">
        <v>60</v>
      </c>
      <c r="D176" s="48" t="s">
        <v>1</v>
      </c>
      <c r="E176" s="50">
        <v>0</v>
      </c>
      <c r="F176" s="50">
        <v>20000</v>
      </c>
      <c r="G176" s="19">
        <f t="shared" si="9"/>
        <v>-20000</v>
      </c>
      <c r="H176" s="20">
        <v>0</v>
      </c>
      <c r="I176" s="51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  <c r="BB176" s="52"/>
      <c r="BC176" s="52"/>
      <c r="BD176" s="52"/>
      <c r="BE176" s="52"/>
      <c r="BF176" s="52"/>
      <c r="BG176" s="52"/>
      <c r="BH176" s="52"/>
      <c r="BI176" s="52"/>
      <c r="BJ176" s="52"/>
      <c r="BK176" s="52"/>
      <c r="BL176" s="52"/>
      <c r="BM176" s="52"/>
      <c r="BN176" s="52"/>
      <c r="BO176" s="52"/>
    </row>
    <row r="177" spans="1:67" s="48" customFormat="1">
      <c r="A177" s="48">
        <v>38</v>
      </c>
      <c r="B177" s="48" t="s">
        <v>50</v>
      </c>
      <c r="C177" s="49" t="s">
        <v>60</v>
      </c>
      <c r="E177" s="50">
        <v>0</v>
      </c>
      <c r="F177" s="50">
        <v>20000</v>
      </c>
      <c r="G177" s="19">
        <f t="shared" si="9"/>
        <v>-20000</v>
      </c>
      <c r="H177" s="20">
        <v>0</v>
      </c>
      <c r="I177" s="51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  <c r="BB177" s="52"/>
      <c r="BC177" s="52"/>
      <c r="BD177" s="52"/>
      <c r="BE177" s="52"/>
      <c r="BF177" s="52"/>
      <c r="BG177" s="52"/>
      <c r="BH177" s="52"/>
      <c r="BI177" s="52"/>
      <c r="BJ177" s="52"/>
      <c r="BK177" s="52"/>
      <c r="BL177" s="52"/>
      <c r="BM177" s="52"/>
      <c r="BN177" s="52"/>
      <c r="BO177" s="52"/>
    </row>
    <row r="178" spans="1:67" s="48" customFormat="1">
      <c r="A178" s="48">
        <v>385</v>
      </c>
      <c r="B178" s="48" t="s">
        <v>57</v>
      </c>
      <c r="C178" s="49" t="s">
        <v>60</v>
      </c>
      <c r="E178" s="50">
        <v>0</v>
      </c>
      <c r="F178" s="50">
        <v>20000</v>
      </c>
      <c r="G178" s="19">
        <f t="shared" si="9"/>
        <v>-20000</v>
      </c>
      <c r="H178" s="20">
        <v>0</v>
      </c>
      <c r="I178" s="51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  <c r="BB178" s="52"/>
      <c r="BC178" s="52"/>
      <c r="BD178" s="52"/>
      <c r="BE178" s="52"/>
      <c r="BF178" s="52"/>
      <c r="BG178" s="52"/>
      <c r="BH178" s="52"/>
      <c r="BI178" s="52"/>
      <c r="BJ178" s="52"/>
      <c r="BK178" s="52"/>
      <c r="BL178" s="52"/>
      <c r="BM178" s="52"/>
      <c r="BN178" s="52"/>
      <c r="BO178" s="52"/>
    </row>
    <row r="179" spans="1:67" s="42" customFormat="1">
      <c r="A179" s="42" t="s">
        <v>81</v>
      </c>
      <c r="C179" s="43"/>
      <c r="E179" s="44">
        <f>SUM(E181)</f>
        <v>20000</v>
      </c>
      <c r="F179" s="44">
        <v>0</v>
      </c>
      <c r="G179" s="45">
        <f t="shared" si="9"/>
        <v>20000</v>
      </c>
      <c r="H179" s="46">
        <f t="shared" ref="H179:H242" si="10">G179/E179</f>
        <v>1</v>
      </c>
      <c r="I179" s="30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  <c r="AT179" s="47"/>
      <c r="AU179" s="47"/>
      <c r="AV179" s="47"/>
      <c r="AW179" s="47"/>
      <c r="AX179" s="47"/>
      <c r="AY179" s="47"/>
      <c r="AZ179" s="47"/>
      <c r="BA179" s="47"/>
      <c r="BB179" s="47"/>
      <c r="BC179" s="47"/>
      <c r="BD179" s="47"/>
      <c r="BE179" s="47"/>
      <c r="BF179" s="47"/>
      <c r="BG179" s="47"/>
      <c r="BH179" s="47"/>
      <c r="BI179" s="47"/>
      <c r="BJ179" s="47"/>
      <c r="BK179" s="47"/>
      <c r="BL179" s="47"/>
      <c r="BM179" s="47"/>
      <c r="BN179" s="47"/>
      <c r="BO179" s="47"/>
    </row>
    <row r="180" spans="1:67" s="48" customFormat="1" ht="21">
      <c r="A180" s="48" t="s">
        <v>82</v>
      </c>
      <c r="B180" s="65"/>
      <c r="C180" s="66"/>
      <c r="D180" s="56" t="s">
        <v>1</v>
      </c>
      <c r="E180" s="50">
        <v>20000</v>
      </c>
      <c r="F180" s="50">
        <v>0</v>
      </c>
      <c r="G180" s="19">
        <f t="shared" si="9"/>
        <v>20000</v>
      </c>
      <c r="H180" s="20">
        <f t="shared" si="10"/>
        <v>1</v>
      </c>
      <c r="I180" s="51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  <c r="BB180" s="52"/>
      <c r="BC180" s="52"/>
      <c r="BD180" s="52"/>
      <c r="BE180" s="52"/>
      <c r="BF180" s="52"/>
      <c r="BG180" s="52"/>
      <c r="BH180" s="52"/>
      <c r="BI180" s="52"/>
      <c r="BJ180" s="52"/>
      <c r="BK180" s="52"/>
      <c r="BL180" s="52"/>
      <c r="BM180" s="52"/>
      <c r="BN180" s="52"/>
      <c r="BO180" s="52"/>
    </row>
    <row r="181" spans="1:67" s="48" customFormat="1">
      <c r="A181" s="48">
        <v>4</v>
      </c>
      <c r="B181" s="48" t="s">
        <v>30</v>
      </c>
      <c r="C181" s="49" t="s">
        <v>83</v>
      </c>
      <c r="E181" s="50">
        <v>20000</v>
      </c>
      <c r="F181" s="50">
        <v>0</v>
      </c>
      <c r="G181" s="19">
        <f t="shared" si="9"/>
        <v>20000</v>
      </c>
      <c r="H181" s="20">
        <f t="shared" si="10"/>
        <v>1</v>
      </c>
      <c r="I181" s="51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  <c r="BB181" s="52"/>
      <c r="BC181" s="52"/>
      <c r="BD181" s="52"/>
      <c r="BE181" s="52"/>
      <c r="BF181" s="52"/>
      <c r="BG181" s="52"/>
      <c r="BH181" s="52"/>
      <c r="BI181" s="52"/>
      <c r="BJ181" s="52"/>
      <c r="BK181" s="52"/>
      <c r="BL181" s="52"/>
      <c r="BM181" s="52"/>
      <c r="BN181" s="52"/>
      <c r="BO181" s="52"/>
    </row>
    <row r="182" spans="1:67" s="48" customFormat="1">
      <c r="A182" s="48">
        <v>42</v>
      </c>
      <c r="B182" s="48" t="s">
        <v>31</v>
      </c>
      <c r="C182" s="49" t="s">
        <v>83</v>
      </c>
      <c r="E182" s="50">
        <v>20000</v>
      </c>
      <c r="F182" s="50">
        <v>0</v>
      </c>
      <c r="G182" s="19">
        <f t="shared" si="9"/>
        <v>20000</v>
      </c>
      <c r="H182" s="20">
        <f t="shared" si="10"/>
        <v>1</v>
      </c>
      <c r="I182" s="51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  <c r="BB182" s="52"/>
      <c r="BC182" s="52"/>
      <c r="BD182" s="52"/>
      <c r="BE182" s="52"/>
      <c r="BF182" s="52"/>
      <c r="BG182" s="52"/>
      <c r="BH182" s="52"/>
      <c r="BI182" s="52"/>
      <c r="BJ182" s="52"/>
      <c r="BK182" s="52"/>
      <c r="BL182" s="52"/>
      <c r="BM182" s="52"/>
      <c r="BN182" s="52"/>
      <c r="BO182" s="52"/>
    </row>
    <row r="183" spans="1:67" s="48" customFormat="1">
      <c r="A183" s="48">
        <v>422</v>
      </c>
      <c r="B183" s="48" t="s">
        <v>84</v>
      </c>
      <c r="C183" s="49" t="s">
        <v>83</v>
      </c>
      <c r="E183" s="50">
        <v>20000</v>
      </c>
      <c r="F183" s="50">
        <v>0</v>
      </c>
      <c r="G183" s="19">
        <f t="shared" si="9"/>
        <v>20000</v>
      </c>
      <c r="H183" s="20">
        <f t="shared" si="10"/>
        <v>1</v>
      </c>
      <c r="I183" s="51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  <c r="BB183" s="52"/>
      <c r="BC183" s="52"/>
      <c r="BD183" s="52"/>
      <c r="BE183" s="52"/>
      <c r="BF183" s="52"/>
      <c r="BG183" s="52"/>
      <c r="BH183" s="52"/>
      <c r="BI183" s="52"/>
      <c r="BJ183" s="52"/>
      <c r="BK183" s="52"/>
      <c r="BL183" s="52"/>
      <c r="BM183" s="52"/>
      <c r="BN183" s="52"/>
      <c r="BO183" s="52"/>
    </row>
    <row r="184" spans="1:67" s="42" customFormat="1">
      <c r="A184" s="42" t="s">
        <v>85</v>
      </c>
      <c r="C184" s="43"/>
      <c r="E184" s="44">
        <f>SUM(E186)</f>
        <v>20000</v>
      </c>
      <c r="F184" s="44">
        <f>SUM(F186)</f>
        <v>20000</v>
      </c>
      <c r="G184" s="45">
        <f t="shared" si="9"/>
        <v>0</v>
      </c>
      <c r="H184" s="46">
        <f t="shared" si="10"/>
        <v>0</v>
      </c>
      <c r="I184" s="30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  <c r="AT184" s="47"/>
      <c r="AU184" s="47"/>
      <c r="AV184" s="47"/>
      <c r="AW184" s="47"/>
      <c r="AX184" s="47"/>
      <c r="AY184" s="47"/>
      <c r="AZ184" s="47"/>
      <c r="BA184" s="47"/>
      <c r="BB184" s="47"/>
      <c r="BC184" s="47"/>
      <c r="BD184" s="47"/>
      <c r="BE184" s="47"/>
      <c r="BF184" s="47"/>
      <c r="BG184" s="47"/>
      <c r="BH184" s="47"/>
      <c r="BI184" s="47"/>
      <c r="BJ184" s="47"/>
      <c r="BK184" s="47"/>
      <c r="BL184" s="47"/>
      <c r="BM184" s="47"/>
      <c r="BN184" s="47"/>
      <c r="BO184" s="47"/>
    </row>
    <row r="185" spans="1:67" s="48" customFormat="1" ht="21">
      <c r="A185" s="48" t="s">
        <v>82</v>
      </c>
      <c r="B185" s="65"/>
      <c r="C185" s="66"/>
      <c r="D185" s="56" t="s">
        <v>1</v>
      </c>
      <c r="E185" s="50">
        <v>20000</v>
      </c>
      <c r="F185" s="50">
        <v>20000</v>
      </c>
      <c r="G185" s="19">
        <f t="shared" si="9"/>
        <v>0</v>
      </c>
      <c r="H185" s="20">
        <f t="shared" si="10"/>
        <v>0</v>
      </c>
      <c r="I185" s="51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  <c r="BB185" s="52"/>
      <c r="BC185" s="52"/>
      <c r="BD185" s="52"/>
      <c r="BE185" s="52"/>
      <c r="BF185" s="52"/>
      <c r="BG185" s="52"/>
      <c r="BH185" s="52"/>
      <c r="BI185" s="52"/>
      <c r="BJ185" s="52"/>
      <c r="BK185" s="52"/>
      <c r="BL185" s="52"/>
      <c r="BM185" s="52"/>
      <c r="BN185" s="52"/>
      <c r="BO185" s="52"/>
    </row>
    <row r="186" spans="1:67" s="48" customFormat="1">
      <c r="A186" s="48">
        <v>4</v>
      </c>
      <c r="B186" s="48" t="s">
        <v>30</v>
      </c>
      <c r="C186" s="49" t="s">
        <v>43</v>
      </c>
      <c r="E186" s="50">
        <v>20000</v>
      </c>
      <c r="F186" s="50">
        <v>20000</v>
      </c>
      <c r="G186" s="19">
        <f t="shared" si="9"/>
        <v>0</v>
      </c>
      <c r="H186" s="20">
        <f t="shared" si="10"/>
        <v>0</v>
      </c>
      <c r="I186" s="51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  <c r="BB186" s="52"/>
      <c r="BC186" s="52"/>
      <c r="BD186" s="52"/>
      <c r="BE186" s="52"/>
      <c r="BF186" s="52"/>
      <c r="BG186" s="52"/>
      <c r="BH186" s="52"/>
      <c r="BI186" s="52"/>
      <c r="BJ186" s="52"/>
      <c r="BK186" s="52"/>
      <c r="BL186" s="52"/>
      <c r="BM186" s="52"/>
      <c r="BN186" s="52"/>
      <c r="BO186" s="52"/>
    </row>
    <row r="187" spans="1:67" s="48" customFormat="1">
      <c r="A187" s="48">
        <v>42</v>
      </c>
      <c r="B187" s="48" t="s">
        <v>31</v>
      </c>
      <c r="C187" s="49" t="s">
        <v>43</v>
      </c>
      <c r="E187" s="50">
        <v>20000</v>
      </c>
      <c r="F187" s="50">
        <v>20000</v>
      </c>
      <c r="G187" s="19">
        <f t="shared" si="9"/>
        <v>0</v>
      </c>
      <c r="H187" s="20">
        <f t="shared" si="10"/>
        <v>0</v>
      </c>
      <c r="I187" s="51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  <c r="BB187" s="52"/>
      <c r="BC187" s="52"/>
      <c r="BD187" s="52"/>
      <c r="BE187" s="52"/>
      <c r="BF187" s="52"/>
      <c r="BG187" s="52"/>
      <c r="BH187" s="52"/>
      <c r="BI187" s="52"/>
      <c r="BJ187" s="52"/>
      <c r="BK187" s="52"/>
      <c r="BL187" s="52"/>
      <c r="BM187" s="52"/>
      <c r="BN187" s="52"/>
      <c r="BO187" s="52"/>
    </row>
    <row r="188" spans="1:67" s="48" customFormat="1">
      <c r="A188" s="48">
        <v>422</v>
      </c>
      <c r="B188" s="48" t="s">
        <v>84</v>
      </c>
      <c r="C188" s="49" t="s">
        <v>43</v>
      </c>
      <c r="E188" s="50">
        <v>20000</v>
      </c>
      <c r="F188" s="50">
        <v>20000</v>
      </c>
      <c r="G188" s="19">
        <f t="shared" si="9"/>
        <v>0</v>
      </c>
      <c r="H188" s="20">
        <f t="shared" si="10"/>
        <v>0</v>
      </c>
      <c r="I188" s="51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  <c r="BB188" s="52"/>
      <c r="BC188" s="52"/>
      <c r="BD188" s="52"/>
      <c r="BE188" s="52"/>
      <c r="BF188" s="52"/>
      <c r="BG188" s="52"/>
      <c r="BH188" s="52"/>
      <c r="BI188" s="52"/>
      <c r="BJ188" s="52"/>
      <c r="BK188" s="52"/>
      <c r="BL188" s="52"/>
      <c r="BM188" s="52"/>
      <c r="BN188" s="52"/>
      <c r="BO188" s="52"/>
    </row>
    <row r="189" spans="1:67" s="37" customFormat="1" ht="15.75" customHeight="1">
      <c r="A189" s="37" t="s">
        <v>86</v>
      </c>
      <c r="C189" s="38"/>
      <c r="E189" s="39">
        <f>SUM(E190,E195,E200,E205,E210,E215,E220)</f>
        <v>287000</v>
      </c>
      <c r="F189" s="39">
        <f>SUM(F190,F195,F200,F205,F210,F215,F220)</f>
        <v>380000</v>
      </c>
      <c r="G189" s="39">
        <f t="shared" si="9"/>
        <v>-93000</v>
      </c>
      <c r="H189" s="40">
        <f t="shared" si="10"/>
        <v>-0.3240418118466899</v>
      </c>
      <c r="I189" s="40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  <c r="AP189" s="41"/>
      <c r="AQ189" s="41"/>
      <c r="AR189" s="41"/>
      <c r="AS189" s="41"/>
      <c r="AT189" s="41"/>
      <c r="AU189" s="41"/>
      <c r="AV189" s="41"/>
      <c r="AW189" s="41"/>
      <c r="AX189" s="41"/>
      <c r="AY189" s="41"/>
      <c r="AZ189" s="41"/>
      <c r="BA189" s="41"/>
      <c r="BB189" s="41"/>
      <c r="BC189" s="41"/>
      <c r="BD189" s="41"/>
      <c r="BE189" s="41"/>
      <c r="BF189" s="41"/>
      <c r="BG189" s="41"/>
      <c r="BH189" s="41"/>
      <c r="BI189" s="41"/>
      <c r="BJ189" s="41"/>
      <c r="BK189" s="41"/>
      <c r="BL189" s="41"/>
      <c r="BM189" s="41"/>
      <c r="BN189" s="41"/>
      <c r="BO189" s="41"/>
    </row>
    <row r="190" spans="1:67" s="42" customFormat="1">
      <c r="A190" s="42" t="s">
        <v>87</v>
      </c>
      <c r="C190" s="43"/>
      <c r="E190" s="44">
        <v>172000</v>
      </c>
      <c r="F190" s="44">
        <v>184000</v>
      </c>
      <c r="G190" s="45">
        <f t="shared" si="9"/>
        <v>-12000</v>
      </c>
      <c r="H190" s="46">
        <f t="shared" si="10"/>
        <v>-6.9767441860465115E-2</v>
      </c>
      <c r="I190" s="30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  <c r="AT190" s="47"/>
      <c r="AU190" s="47"/>
      <c r="AV190" s="47"/>
      <c r="AW190" s="47"/>
      <c r="AX190" s="47"/>
      <c r="AY190" s="47"/>
      <c r="AZ190" s="47"/>
      <c r="BA190" s="47"/>
      <c r="BB190" s="47"/>
      <c r="BC190" s="47"/>
      <c r="BD190" s="47"/>
      <c r="BE190" s="47"/>
      <c r="BF190" s="47"/>
      <c r="BG190" s="47"/>
      <c r="BH190" s="47"/>
      <c r="BI190" s="47"/>
      <c r="BJ190" s="47"/>
      <c r="BK190" s="47"/>
      <c r="BL190" s="47"/>
      <c r="BM190" s="47"/>
      <c r="BN190" s="47"/>
      <c r="BO190" s="47"/>
    </row>
    <row r="191" spans="1:67" s="48" customFormat="1">
      <c r="A191" s="48" t="s">
        <v>20</v>
      </c>
      <c r="C191" s="49"/>
      <c r="E191" s="50">
        <v>172000</v>
      </c>
      <c r="F191" s="50">
        <v>184000</v>
      </c>
      <c r="G191" s="19">
        <f t="shared" si="9"/>
        <v>-12000</v>
      </c>
      <c r="H191" s="20">
        <f t="shared" si="10"/>
        <v>-6.9767441860465115E-2</v>
      </c>
      <c r="I191" s="51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  <c r="BB191" s="52"/>
      <c r="BC191" s="52"/>
      <c r="BD191" s="52"/>
      <c r="BE191" s="52"/>
      <c r="BF191" s="52"/>
      <c r="BG191" s="52"/>
      <c r="BH191" s="52"/>
      <c r="BI191" s="52"/>
      <c r="BJ191" s="52"/>
      <c r="BK191" s="52"/>
      <c r="BL191" s="52"/>
      <c r="BM191" s="52"/>
      <c r="BN191" s="52"/>
      <c r="BO191" s="52"/>
    </row>
    <row r="192" spans="1:67" s="48" customFormat="1">
      <c r="A192" s="48">
        <v>3</v>
      </c>
      <c r="B192" s="48" t="s">
        <v>15</v>
      </c>
      <c r="C192" s="49" t="s">
        <v>88</v>
      </c>
      <c r="E192" s="50">
        <v>172000</v>
      </c>
      <c r="F192" s="50">
        <v>184000</v>
      </c>
      <c r="G192" s="19">
        <f t="shared" si="9"/>
        <v>-12000</v>
      </c>
      <c r="H192" s="20">
        <f t="shared" si="10"/>
        <v>-6.9767441860465115E-2</v>
      </c>
      <c r="I192" s="51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  <c r="BB192" s="52"/>
      <c r="BC192" s="52"/>
      <c r="BD192" s="52"/>
      <c r="BE192" s="52"/>
      <c r="BF192" s="52"/>
      <c r="BG192" s="52"/>
      <c r="BH192" s="52"/>
      <c r="BI192" s="52"/>
      <c r="BJ192" s="52"/>
      <c r="BK192" s="52"/>
      <c r="BL192" s="52"/>
      <c r="BM192" s="52"/>
      <c r="BN192" s="52"/>
      <c r="BO192" s="52"/>
    </row>
    <row r="193" spans="1:67" s="48" customFormat="1">
      <c r="A193" s="48">
        <v>38</v>
      </c>
      <c r="B193" s="48" t="s">
        <v>89</v>
      </c>
      <c r="C193" s="49" t="s">
        <v>88</v>
      </c>
      <c r="E193" s="50">
        <v>172000</v>
      </c>
      <c r="F193" s="50">
        <v>184000</v>
      </c>
      <c r="G193" s="19">
        <f t="shared" si="9"/>
        <v>-12000</v>
      </c>
      <c r="H193" s="20">
        <f t="shared" si="10"/>
        <v>-6.9767441860465115E-2</v>
      </c>
      <c r="I193" s="51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  <c r="BB193" s="52"/>
      <c r="BC193" s="52"/>
      <c r="BD193" s="52"/>
      <c r="BE193" s="52"/>
      <c r="BF193" s="52"/>
      <c r="BG193" s="52"/>
      <c r="BH193" s="52"/>
      <c r="BI193" s="52"/>
      <c r="BJ193" s="52"/>
      <c r="BK193" s="52"/>
      <c r="BL193" s="52"/>
      <c r="BM193" s="52"/>
      <c r="BN193" s="52"/>
      <c r="BO193" s="52"/>
    </row>
    <row r="194" spans="1:67" s="48" customFormat="1">
      <c r="A194" s="48">
        <v>381</v>
      </c>
      <c r="B194" s="48" t="s">
        <v>23</v>
      </c>
      <c r="C194" s="49" t="s">
        <v>88</v>
      </c>
      <c r="E194" s="50">
        <v>172000</v>
      </c>
      <c r="F194" s="50">
        <v>184000</v>
      </c>
      <c r="G194" s="19">
        <f t="shared" si="9"/>
        <v>-12000</v>
      </c>
      <c r="H194" s="20">
        <f t="shared" si="10"/>
        <v>-6.9767441860465115E-2</v>
      </c>
      <c r="I194" s="51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  <c r="BB194" s="52"/>
      <c r="BC194" s="52"/>
      <c r="BD194" s="52"/>
      <c r="BE194" s="52"/>
      <c r="BF194" s="52"/>
      <c r="BG194" s="52"/>
      <c r="BH194" s="52"/>
      <c r="BI194" s="52"/>
      <c r="BJ194" s="52"/>
      <c r="BK194" s="52"/>
      <c r="BL194" s="52"/>
      <c r="BM194" s="52"/>
      <c r="BN194" s="52"/>
      <c r="BO194" s="52"/>
    </row>
    <row r="195" spans="1:67" s="42" customFormat="1">
      <c r="A195" s="42" t="s">
        <v>90</v>
      </c>
      <c r="C195" s="43"/>
      <c r="E195" s="44">
        <v>16000</v>
      </c>
      <c r="F195" s="44">
        <v>16000</v>
      </c>
      <c r="G195" s="45">
        <f t="shared" si="9"/>
        <v>0</v>
      </c>
      <c r="H195" s="46">
        <f t="shared" si="10"/>
        <v>0</v>
      </c>
      <c r="I195" s="30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  <c r="AT195" s="47"/>
      <c r="AU195" s="47"/>
      <c r="AV195" s="47"/>
      <c r="AW195" s="47"/>
      <c r="AX195" s="47"/>
      <c r="AY195" s="47"/>
      <c r="AZ195" s="47"/>
      <c r="BA195" s="47"/>
      <c r="BB195" s="47"/>
      <c r="BC195" s="47"/>
      <c r="BD195" s="47"/>
      <c r="BE195" s="47"/>
      <c r="BF195" s="47"/>
      <c r="BG195" s="47"/>
      <c r="BH195" s="47"/>
      <c r="BI195" s="47"/>
      <c r="BJ195" s="47"/>
      <c r="BK195" s="47"/>
      <c r="BL195" s="47"/>
      <c r="BM195" s="47"/>
      <c r="BN195" s="47"/>
      <c r="BO195" s="47"/>
    </row>
    <row r="196" spans="1:67" s="48" customFormat="1">
      <c r="A196" s="48" t="s">
        <v>20</v>
      </c>
      <c r="C196" s="49"/>
      <c r="E196" s="50">
        <v>16000</v>
      </c>
      <c r="F196" s="50">
        <v>16000</v>
      </c>
      <c r="G196" s="19">
        <f t="shared" si="9"/>
        <v>0</v>
      </c>
      <c r="H196" s="20">
        <f t="shared" si="10"/>
        <v>0</v>
      </c>
      <c r="I196" s="51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  <c r="BB196" s="52"/>
      <c r="BC196" s="52"/>
      <c r="BD196" s="52"/>
      <c r="BE196" s="52"/>
      <c r="BF196" s="52"/>
      <c r="BG196" s="52"/>
      <c r="BH196" s="52"/>
      <c r="BI196" s="52"/>
      <c r="BJ196" s="52"/>
      <c r="BK196" s="52"/>
      <c r="BL196" s="52"/>
      <c r="BM196" s="52"/>
      <c r="BN196" s="52"/>
      <c r="BO196" s="52"/>
    </row>
    <row r="197" spans="1:67" s="48" customFormat="1">
      <c r="A197" s="48">
        <v>3</v>
      </c>
      <c r="B197" s="48" t="s">
        <v>15</v>
      </c>
      <c r="C197" s="49" t="s">
        <v>88</v>
      </c>
      <c r="E197" s="50">
        <v>16000</v>
      </c>
      <c r="F197" s="50">
        <v>16000</v>
      </c>
      <c r="G197" s="19">
        <f t="shared" si="9"/>
        <v>0</v>
      </c>
      <c r="H197" s="20">
        <f t="shared" si="10"/>
        <v>0</v>
      </c>
      <c r="I197" s="51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  <c r="BB197" s="52"/>
      <c r="BC197" s="52"/>
      <c r="BD197" s="52"/>
      <c r="BE197" s="52"/>
      <c r="BF197" s="52"/>
      <c r="BG197" s="52"/>
      <c r="BH197" s="52"/>
      <c r="BI197" s="52"/>
      <c r="BJ197" s="52"/>
      <c r="BK197" s="52"/>
      <c r="BL197" s="52"/>
      <c r="BM197" s="52"/>
      <c r="BN197" s="52"/>
      <c r="BO197" s="52"/>
    </row>
    <row r="198" spans="1:67" s="48" customFormat="1">
      <c r="A198" s="48">
        <v>34</v>
      </c>
      <c r="B198" s="48" t="s">
        <v>50</v>
      </c>
      <c r="C198" s="49" t="s">
        <v>88</v>
      </c>
      <c r="E198" s="50">
        <v>16000</v>
      </c>
      <c r="F198" s="50">
        <v>16000</v>
      </c>
      <c r="G198" s="19">
        <f t="shared" si="9"/>
        <v>0</v>
      </c>
      <c r="H198" s="20">
        <f t="shared" si="10"/>
        <v>0</v>
      </c>
      <c r="I198" s="51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  <c r="BB198" s="52"/>
      <c r="BC198" s="52"/>
      <c r="BD198" s="52"/>
      <c r="BE198" s="52"/>
      <c r="BF198" s="52"/>
      <c r="BG198" s="52"/>
      <c r="BH198" s="52"/>
      <c r="BI198" s="52"/>
      <c r="BJ198" s="52"/>
      <c r="BK198" s="52"/>
      <c r="BL198" s="52"/>
      <c r="BM198" s="52"/>
      <c r="BN198" s="52"/>
      <c r="BO198" s="52"/>
    </row>
    <row r="199" spans="1:67" s="48" customFormat="1">
      <c r="A199" s="48">
        <v>343</v>
      </c>
      <c r="B199" s="48" t="s">
        <v>52</v>
      </c>
      <c r="C199" s="49" t="s">
        <v>88</v>
      </c>
      <c r="E199" s="50">
        <v>16000</v>
      </c>
      <c r="F199" s="50">
        <v>16000</v>
      </c>
      <c r="G199" s="19">
        <f t="shared" si="9"/>
        <v>0</v>
      </c>
      <c r="H199" s="20">
        <f t="shared" si="10"/>
        <v>0</v>
      </c>
      <c r="I199" s="51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  <c r="BB199" s="52"/>
      <c r="BC199" s="52"/>
      <c r="BD199" s="52"/>
      <c r="BE199" s="52"/>
      <c r="BF199" s="52"/>
      <c r="BG199" s="52"/>
      <c r="BH199" s="52"/>
      <c r="BI199" s="52"/>
      <c r="BJ199" s="52"/>
      <c r="BK199" s="52"/>
      <c r="BL199" s="52"/>
      <c r="BM199" s="52"/>
      <c r="BN199" s="52"/>
      <c r="BO199" s="52"/>
    </row>
    <row r="200" spans="1:67" s="42" customFormat="1">
      <c r="A200" s="42" t="s">
        <v>91</v>
      </c>
      <c r="C200" s="43"/>
      <c r="E200" s="44">
        <f>SUM(E202)</f>
        <v>12000</v>
      </c>
      <c r="F200" s="44">
        <f>SUM(F202)</f>
        <v>12000</v>
      </c>
      <c r="G200" s="45">
        <f t="shared" si="9"/>
        <v>0</v>
      </c>
      <c r="H200" s="46">
        <f t="shared" si="10"/>
        <v>0</v>
      </c>
      <c r="I200" s="30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  <c r="AT200" s="47"/>
      <c r="AU200" s="47"/>
      <c r="AV200" s="47"/>
      <c r="AW200" s="47"/>
      <c r="AX200" s="47"/>
      <c r="AY200" s="47"/>
      <c r="AZ200" s="47"/>
      <c r="BA200" s="47"/>
      <c r="BB200" s="47"/>
      <c r="BC200" s="47"/>
      <c r="BD200" s="47"/>
      <c r="BE200" s="47"/>
      <c r="BF200" s="47"/>
      <c r="BG200" s="47"/>
      <c r="BH200" s="47"/>
      <c r="BI200" s="47"/>
      <c r="BJ200" s="47"/>
      <c r="BK200" s="47"/>
      <c r="BL200" s="47"/>
      <c r="BM200" s="47"/>
      <c r="BN200" s="47"/>
      <c r="BO200" s="47"/>
    </row>
    <row r="201" spans="1:67" s="48" customFormat="1">
      <c r="A201" s="48" t="s">
        <v>20</v>
      </c>
      <c r="C201" s="49"/>
      <c r="E201" s="50">
        <v>12000</v>
      </c>
      <c r="F201" s="50">
        <v>12000</v>
      </c>
      <c r="G201" s="19">
        <f t="shared" si="9"/>
        <v>0</v>
      </c>
      <c r="H201" s="20">
        <f t="shared" si="10"/>
        <v>0</v>
      </c>
      <c r="I201" s="51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  <c r="BB201" s="52"/>
      <c r="BC201" s="52"/>
      <c r="BD201" s="52"/>
      <c r="BE201" s="52"/>
      <c r="BF201" s="52"/>
      <c r="BG201" s="52"/>
      <c r="BH201" s="52"/>
      <c r="BI201" s="52"/>
      <c r="BJ201" s="52"/>
      <c r="BK201" s="52"/>
      <c r="BL201" s="52"/>
      <c r="BM201" s="52"/>
      <c r="BN201" s="52"/>
      <c r="BO201" s="52"/>
    </row>
    <row r="202" spans="1:67" s="48" customFormat="1">
      <c r="A202" s="48">
        <v>3</v>
      </c>
      <c r="B202" s="48" t="s">
        <v>15</v>
      </c>
      <c r="C202" s="49" t="s">
        <v>92</v>
      </c>
      <c r="E202" s="50">
        <f>SUM(E203)</f>
        <v>12000</v>
      </c>
      <c r="F202" s="50">
        <f>SUM(F203)</f>
        <v>12000</v>
      </c>
      <c r="G202" s="19">
        <f t="shared" si="9"/>
        <v>0</v>
      </c>
      <c r="H202" s="20">
        <f t="shared" si="10"/>
        <v>0</v>
      </c>
      <c r="I202" s="51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  <c r="BB202" s="52"/>
      <c r="BC202" s="52"/>
      <c r="BD202" s="52"/>
      <c r="BE202" s="52"/>
      <c r="BF202" s="52"/>
      <c r="BG202" s="52"/>
      <c r="BH202" s="52"/>
      <c r="BI202" s="52"/>
      <c r="BJ202" s="52"/>
      <c r="BK202" s="52"/>
      <c r="BL202" s="52"/>
      <c r="BM202" s="52"/>
      <c r="BN202" s="52"/>
      <c r="BO202" s="52"/>
    </row>
    <row r="203" spans="1:67" s="48" customFormat="1">
      <c r="A203" s="48">
        <v>32</v>
      </c>
      <c r="B203" s="48" t="s">
        <v>44</v>
      </c>
      <c r="C203" s="49" t="s">
        <v>92</v>
      </c>
      <c r="E203" s="50">
        <f>SUM(E204)</f>
        <v>12000</v>
      </c>
      <c r="F203" s="50">
        <f>SUM(F204)</f>
        <v>12000</v>
      </c>
      <c r="G203" s="19">
        <f t="shared" si="9"/>
        <v>0</v>
      </c>
      <c r="H203" s="20">
        <f t="shared" si="10"/>
        <v>0</v>
      </c>
      <c r="I203" s="51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  <c r="AH203" s="52"/>
      <c r="AI203" s="52"/>
      <c r="AJ203" s="52"/>
      <c r="AK203" s="52"/>
      <c r="AL203" s="52"/>
      <c r="AM203" s="52"/>
      <c r="AN203" s="52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  <c r="BB203" s="52"/>
      <c r="BC203" s="52"/>
      <c r="BD203" s="52"/>
      <c r="BE203" s="52"/>
      <c r="BF203" s="52"/>
      <c r="BG203" s="52"/>
      <c r="BH203" s="52"/>
      <c r="BI203" s="52"/>
      <c r="BJ203" s="52"/>
      <c r="BK203" s="52"/>
      <c r="BL203" s="52"/>
      <c r="BM203" s="52"/>
      <c r="BN203" s="52"/>
      <c r="BO203" s="52"/>
    </row>
    <row r="204" spans="1:67" s="48" customFormat="1">
      <c r="A204" s="48">
        <v>323</v>
      </c>
      <c r="B204" s="48" t="s">
        <v>47</v>
      </c>
      <c r="C204" s="49" t="s">
        <v>92</v>
      </c>
      <c r="E204" s="50">
        <v>12000</v>
      </c>
      <c r="F204" s="50">
        <v>12000</v>
      </c>
      <c r="G204" s="19">
        <f t="shared" si="9"/>
        <v>0</v>
      </c>
      <c r="H204" s="20">
        <f t="shared" si="10"/>
        <v>0</v>
      </c>
      <c r="I204" s="51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  <c r="BB204" s="52"/>
      <c r="BC204" s="52"/>
      <c r="BD204" s="52"/>
      <c r="BE204" s="52"/>
      <c r="BF204" s="52"/>
      <c r="BG204" s="52"/>
      <c r="BH204" s="52"/>
      <c r="BI204" s="52"/>
      <c r="BJ204" s="52"/>
      <c r="BK204" s="52"/>
      <c r="BL204" s="52"/>
      <c r="BM204" s="52"/>
      <c r="BN204" s="52"/>
      <c r="BO204" s="52"/>
    </row>
    <row r="205" spans="1:67" s="42" customFormat="1">
      <c r="A205" s="42" t="s">
        <v>93</v>
      </c>
      <c r="C205" s="43"/>
      <c r="E205" s="44">
        <f>SUM(E207)</f>
        <v>2000</v>
      </c>
      <c r="F205" s="44">
        <f>SUM(F207)</f>
        <v>2000</v>
      </c>
      <c r="G205" s="45">
        <f t="shared" si="9"/>
        <v>0</v>
      </c>
      <c r="H205" s="46">
        <f t="shared" si="10"/>
        <v>0</v>
      </c>
      <c r="I205" s="30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  <c r="AT205" s="47"/>
      <c r="AU205" s="47"/>
      <c r="AV205" s="47"/>
      <c r="AW205" s="47"/>
      <c r="AX205" s="47"/>
      <c r="AY205" s="47"/>
      <c r="AZ205" s="47"/>
      <c r="BA205" s="47"/>
      <c r="BB205" s="47"/>
      <c r="BC205" s="47"/>
      <c r="BD205" s="47"/>
      <c r="BE205" s="47"/>
      <c r="BF205" s="47"/>
      <c r="BG205" s="47"/>
      <c r="BH205" s="47"/>
      <c r="BI205" s="47"/>
      <c r="BJ205" s="47"/>
      <c r="BK205" s="47"/>
      <c r="BL205" s="47"/>
      <c r="BM205" s="47"/>
      <c r="BN205" s="47"/>
      <c r="BO205" s="47"/>
    </row>
    <row r="206" spans="1:67" s="48" customFormat="1">
      <c r="A206" s="48" t="s">
        <v>20</v>
      </c>
      <c r="C206" s="49"/>
      <c r="E206" s="50">
        <v>2000</v>
      </c>
      <c r="F206" s="50">
        <v>2000</v>
      </c>
      <c r="G206" s="19">
        <f t="shared" si="9"/>
        <v>0</v>
      </c>
      <c r="H206" s="20">
        <f t="shared" si="10"/>
        <v>0</v>
      </c>
      <c r="I206" s="51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  <c r="AH206" s="52"/>
      <c r="AI206" s="52"/>
      <c r="AJ206" s="52"/>
      <c r="AK206" s="52"/>
      <c r="AL206" s="52"/>
      <c r="AM206" s="52"/>
      <c r="AN206" s="52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  <c r="BB206" s="52"/>
      <c r="BC206" s="52"/>
      <c r="BD206" s="52"/>
      <c r="BE206" s="52"/>
      <c r="BF206" s="52"/>
      <c r="BG206" s="52"/>
      <c r="BH206" s="52"/>
      <c r="BI206" s="52"/>
      <c r="BJ206" s="52"/>
      <c r="BK206" s="52"/>
      <c r="BL206" s="52"/>
      <c r="BM206" s="52"/>
      <c r="BN206" s="52"/>
      <c r="BO206" s="52"/>
    </row>
    <row r="207" spans="1:67" s="48" customFormat="1">
      <c r="A207" s="48">
        <v>3</v>
      </c>
      <c r="B207" s="48" t="s">
        <v>15</v>
      </c>
      <c r="C207" s="49" t="s">
        <v>94</v>
      </c>
      <c r="E207" s="50">
        <f>SUM(E208)</f>
        <v>2000</v>
      </c>
      <c r="F207" s="50">
        <f>SUM(F208)</f>
        <v>2000</v>
      </c>
      <c r="G207" s="19">
        <f t="shared" si="9"/>
        <v>0</v>
      </c>
      <c r="H207" s="20">
        <f t="shared" si="10"/>
        <v>0</v>
      </c>
      <c r="I207" s="51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  <c r="AH207" s="52"/>
      <c r="AI207" s="52"/>
      <c r="AJ207" s="52"/>
      <c r="AK207" s="52"/>
      <c r="AL207" s="52"/>
      <c r="AM207" s="52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  <c r="AY207" s="52"/>
      <c r="AZ207" s="52"/>
      <c r="BA207" s="52"/>
      <c r="BB207" s="52"/>
      <c r="BC207" s="52"/>
      <c r="BD207" s="52"/>
      <c r="BE207" s="52"/>
      <c r="BF207" s="52"/>
      <c r="BG207" s="52"/>
      <c r="BH207" s="52"/>
      <c r="BI207" s="52"/>
      <c r="BJ207" s="52"/>
      <c r="BK207" s="52"/>
      <c r="BL207" s="52"/>
      <c r="BM207" s="52"/>
      <c r="BN207" s="52"/>
      <c r="BO207" s="52"/>
    </row>
    <row r="208" spans="1:67" s="48" customFormat="1">
      <c r="A208" s="48">
        <v>38</v>
      </c>
      <c r="B208" s="48" t="s">
        <v>65</v>
      </c>
      <c r="C208" s="49" t="s">
        <v>94</v>
      </c>
      <c r="E208" s="50">
        <f>SUM(E209)</f>
        <v>2000</v>
      </c>
      <c r="F208" s="50">
        <f>SUM(F209)</f>
        <v>2000</v>
      </c>
      <c r="G208" s="19">
        <f t="shared" si="9"/>
        <v>0</v>
      </c>
      <c r="H208" s="20">
        <f t="shared" si="10"/>
        <v>0</v>
      </c>
      <c r="I208" s="51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  <c r="AM208" s="52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  <c r="AY208" s="52"/>
      <c r="AZ208" s="52"/>
      <c r="BA208" s="52"/>
      <c r="BB208" s="52"/>
      <c r="BC208" s="52"/>
      <c r="BD208" s="52"/>
      <c r="BE208" s="52"/>
      <c r="BF208" s="52"/>
      <c r="BG208" s="52"/>
      <c r="BH208" s="52"/>
      <c r="BI208" s="52"/>
      <c r="BJ208" s="52"/>
      <c r="BK208" s="52"/>
      <c r="BL208" s="52"/>
      <c r="BM208" s="52"/>
      <c r="BN208" s="52"/>
      <c r="BO208" s="52"/>
    </row>
    <row r="209" spans="1:67" s="48" customFormat="1">
      <c r="A209" s="48">
        <v>381</v>
      </c>
      <c r="B209" s="48" t="s">
        <v>95</v>
      </c>
      <c r="C209" s="49" t="s">
        <v>94</v>
      </c>
      <c r="E209" s="50">
        <v>2000</v>
      </c>
      <c r="F209" s="50">
        <v>2000</v>
      </c>
      <c r="G209" s="19">
        <f t="shared" si="9"/>
        <v>0</v>
      </c>
      <c r="H209" s="20">
        <f t="shared" si="10"/>
        <v>0</v>
      </c>
      <c r="I209" s="51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2"/>
      <c r="AZ209" s="52"/>
      <c r="BA209" s="52"/>
      <c r="BB209" s="52"/>
      <c r="BC209" s="52"/>
      <c r="BD209" s="52"/>
      <c r="BE209" s="52"/>
      <c r="BF209" s="52"/>
      <c r="BG209" s="52"/>
      <c r="BH209" s="52"/>
      <c r="BI209" s="52"/>
      <c r="BJ209" s="52"/>
      <c r="BK209" s="52"/>
      <c r="BL209" s="52"/>
      <c r="BM209" s="52"/>
      <c r="BN209" s="52"/>
      <c r="BO209" s="52"/>
    </row>
    <row r="210" spans="1:67" s="42" customFormat="1">
      <c r="A210" s="42" t="s">
        <v>96</v>
      </c>
      <c r="C210" s="43"/>
      <c r="E210" s="44">
        <v>5000</v>
      </c>
      <c r="F210" s="44">
        <v>0</v>
      </c>
      <c r="G210" s="45">
        <f t="shared" si="9"/>
        <v>5000</v>
      </c>
      <c r="H210" s="46">
        <f t="shared" si="10"/>
        <v>1</v>
      </c>
      <c r="I210" s="30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  <c r="AT210" s="47"/>
      <c r="AU210" s="47"/>
      <c r="AV210" s="47"/>
      <c r="AW210" s="47"/>
      <c r="AX210" s="47"/>
      <c r="AY210" s="47"/>
      <c r="AZ210" s="47"/>
      <c r="BA210" s="47"/>
      <c r="BB210" s="47"/>
      <c r="BC210" s="47"/>
      <c r="BD210" s="47"/>
      <c r="BE210" s="47"/>
      <c r="BF210" s="47"/>
      <c r="BG210" s="47"/>
      <c r="BH210" s="47"/>
      <c r="BI210" s="47"/>
      <c r="BJ210" s="47"/>
      <c r="BK210" s="47"/>
      <c r="BL210" s="47"/>
      <c r="BM210" s="47"/>
      <c r="BN210" s="47"/>
      <c r="BO210" s="47"/>
    </row>
    <row r="211" spans="1:67" s="48" customFormat="1">
      <c r="A211" s="48" t="s">
        <v>20</v>
      </c>
      <c r="C211" s="49"/>
      <c r="E211" s="50">
        <v>5000</v>
      </c>
      <c r="F211" s="50">
        <v>0</v>
      </c>
      <c r="G211" s="19">
        <f t="shared" si="9"/>
        <v>5000</v>
      </c>
      <c r="H211" s="20">
        <f t="shared" si="10"/>
        <v>1</v>
      </c>
      <c r="I211" s="51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  <c r="AY211" s="52"/>
      <c r="AZ211" s="52"/>
      <c r="BA211" s="52"/>
      <c r="BB211" s="52"/>
      <c r="BC211" s="52"/>
      <c r="BD211" s="52"/>
      <c r="BE211" s="52"/>
      <c r="BF211" s="52"/>
      <c r="BG211" s="52"/>
      <c r="BH211" s="52"/>
      <c r="BI211" s="52"/>
      <c r="BJ211" s="52"/>
      <c r="BK211" s="52"/>
      <c r="BL211" s="52"/>
      <c r="BM211" s="52"/>
      <c r="BN211" s="52"/>
      <c r="BO211" s="52"/>
    </row>
    <row r="212" spans="1:67" s="48" customFormat="1">
      <c r="A212" s="48">
        <v>3</v>
      </c>
      <c r="B212" s="48" t="s">
        <v>15</v>
      </c>
      <c r="C212" s="49" t="s">
        <v>97</v>
      </c>
      <c r="E212" s="50">
        <v>5000</v>
      </c>
      <c r="F212" s="50">
        <v>0</v>
      </c>
      <c r="G212" s="19">
        <f t="shared" si="9"/>
        <v>5000</v>
      </c>
      <c r="H212" s="20">
        <f t="shared" si="10"/>
        <v>1</v>
      </c>
      <c r="I212" s="51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  <c r="AP212" s="52"/>
      <c r="AQ212" s="52"/>
      <c r="AR212" s="52"/>
      <c r="AS212" s="52"/>
      <c r="AT212" s="52"/>
      <c r="AU212" s="52"/>
      <c r="AV212" s="52"/>
      <c r="AW212" s="52"/>
      <c r="AX212" s="52"/>
      <c r="AY212" s="52"/>
      <c r="AZ212" s="52"/>
      <c r="BA212" s="52"/>
      <c r="BB212" s="52"/>
      <c r="BC212" s="52"/>
      <c r="BD212" s="52"/>
      <c r="BE212" s="52"/>
      <c r="BF212" s="52"/>
      <c r="BG212" s="52"/>
      <c r="BH212" s="52"/>
      <c r="BI212" s="52"/>
      <c r="BJ212" s="52"/>
      <c r="BK212" s="52"/>
      <c r="BL212" s="52"/>
      <c r="BM212" s="52"/>
      <c r="BN212" s="52"/>
      <c r="BO212" s="52"/>
    </row>
    <row r="213" spans="1:67" s="48" customFormat="1">
      <c r="A213" s="48">
        <v>32</v>
      </c>
      <c r="B213" s="48" t="s">
        <v>50</v>
      </c>
      <c r="C213" s="49" t="s">
        <v>97</v>
      </c>
      <c r="E213" s="50">
        <v>5000</v>
      </c>
      <c r="F213" s="50">
        <v>0</v>
      </c>
      <c r="G213" s="19">
        <f t="shared" si="9"/>
        <v>5000</v>
      </c>
      <c r="H213" s="20">
        <f t="shared" si="10"/>
        <v>1</v>
      </c>
      <c r="I213" s="51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  <c r="AP213" s="52"/>
      <c r="AQ213" s="52"/>
      <c r="AR213" s="52"/>
      <c r="AS213" s="52"/>
      <c r="AT213" s="52"/>
      <c r="AU213" s="52"/>
      <c r="AV213" s="52"/>
      <c r="AW213" s="52"/>
      <c r="AX213" s="52"/>
      <c r="AY213" s="52"/>
      <c r="AZ213" s="52"/>
      <c r="BA213" s="52"/>
      <c r="BB213" s="52"/>
      <c r="BC213" s="52"/>
      <c r="BD213" s="52"/>
      <c r="BE213" s="52"/>
      <c r="BF213" s="52"/>
      <c r="BG213" s="52"/>
      <c r="BH213" s="52"/>
      <c r="BI213" s="52"/>
      <c r="BJ213" s="52"/>
      <c r="BK213" s="52"/>
      <c r="BL213" s="52"/>
      <c r="BM213" s="52"/>
      <c r="BN213" s="52"/>
      <c r="BO213" s="52"/>
    </row>
    <row r="214" spans="1:67" s="48" customFormat="1">
      <c r="A214" s="48">
        <v>323</v>
      </c>
      <c r="B214" s="48" t="s">
        <v>57</v>
      </c>
      <c r="C214" s="49" t="s">
        <v>97</v>
      </c>
      <c r="E214" s="50">
        <v>5000</v>
      </c>
      <c r="F214" s="50">
        <v>0</v>
      </c>
      <c r="G214" s="19">
        <f t="shared" si="9"/>
        <v>5000</v>
      </c>
      <c r="H214" s="20">
        <f t="shared" si="10"/>
        <v>1</v>
      </c>
      <c r="I214" s="51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  <c r="AP214" s="52"/>
      <c r="AQ214" s="52"/>
      <c r="AR214" s="52"/>
      <c r="AS214" s="52"/>
      <c r="AT214" s="52"/>
      <c r="AU214" s="52"/>
      <c r="AV214" s="52"/>
      <c r="AW214" s="52"/>
      <c r="AX214" s="52"/>
      <c r="AY214" s="52"/>
      <c r="AZ214" s="52"/>
      <c r="BA214" s="52"/>
      <c r="BB214" s="52"/>
      <c r="BC214" s="52"/>
      <c r="BD214" s="52"/>
      <c r="BE214" s="52"/>
      <c r="BF214" s="52"/>
      <c r="BG214" s="52"/>
      <c r="BH214" s="52"/>
      <c r="BI214" s="52"/>
      <c r="BJ214" s="52"/>
      <c r="BK214" s="52"/>
      <c r="BL214" s="52"/>
      <c r="BM214" s="52"/>
      <c r="BN214" s="52"/>
      <c r="BO214" s="52"/>
    </row>
    <row r="215" spans="1:67" s="42" customFormat="1">
      <c r="A215" s="42" t="s">
        <v>98</v>
      </c>
      <c r="C215" s="43"/>
      <c r="E215" s="44">
        <v>35000</v>
      </c>
      <c r="F215" s="44">
        <v>36000</v>
      </c>
      <c r="G215" s="45">
        <f t="shared" si="9"/>
        <v>-1000</v>
      </c>
      <c r="H215" s="46">
        <f t="shared" si="10"/>
        <v>-2.8571428571428571E-2</v>
      </c>
      <c r="I215" s="30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  <c r="AT215" s="47"/>
      <c r="AU215" s="47"/>
      <c r="AV215" s="47"/>
      <c r="AW215" s="47"/>
      <c r="AX215" s="47"/>
      <c r="AY215" s="47"/>
      <c r="AZ215" s="47"/>
      <c r="BA215" s="47"/>
      <c r="BB215" s="47"/>
      <c r="BC215" s="47"/>
      <c r="BD215" s="47"/>
      <c r="BE215" s="47"/>
      <c r="BF215" s="47"/>
      <c r="BG215" s="47"/>
      <c r="BH215" s="47"/>
      <c r="BI215" s="47"/>
      <c r="BJ215" s="47"/>
      <c r="BK215" s="47"/>
      <c r="BL215" s="47"/>
      <c r="BM215" s="47"/>
      <c r="BN215" s="47"/>
      <c r="BO215" s="47"/>
    </row>
    <row r="216" spans="1:67" s="48" customFormat="1">
      <c r="A216" s="48" t="s">
        <v>14</v>
      </c>
      <c r="C216" s="49"/>
      <c r="D216" s="48" t="s">
        <v>1</v>
      </c>
      <c r="E216" s="50">
        <v>35000</v>
      </c>
      <c r="F216" s="50">
        <v>36000</v>
      </c>
      <c r="G216" s="19">
        <f t="shared" si="9"/>
        <v>-1000</v>
      </c>
      <c r="H216" s="20">
        <f t="shared" si="10"/>
        <v>-2.8571428571428571E-2</v>
      </c>
      <c r="I216" s="51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  <c r="AP216" s="52"/>
      <c r="AQ216" s="52"/>
      <c r="AR216" s="52"/>
      <c r="AS216" s="52"/>
      <c r="AT216" s="52"/>
      <c r="AU216" s="52"/>
      <c r="AV216" s="52"/>
      <c r="AW216" s="52"/>
      <c r="AX216" s="52"/>
      <c r="AY216" s="52"/>
      <c r="AZ216" s="52"/>
      <c r="BA216" s="52"/>
      <c r="BB216" s="52"/>
      <c r="BC216" s="52"/>
      <c r="BD216" s="52"/>
      <c r="BE216" s="52"/>
      <c r="BF216" s="52"/>
      <c r="BG216" s="52"/>
      <c r="BH216" s="52"/>
      <c r="BI216" s="52"/>
      <c r="BJ216" s="52"/>
      <c r="BK216" s="52"/>
      <c r="BL216" s="52"/>
      <c r="BM216" s="52"/>
      <c r="BN216" s="52"/>
      <c r="BO216" s="52"/>
    </row>
    <row r="217" spans="1:67" s="48" customFormat="1">
      <c r="A217" s="48">
        <v>3</v>
      </c>
      <c r="B217" s="48" t="s">
        <v>15</v>
      </c>
      <c r="C217" s="49" t="s">
        <v>99</v>
      </c>
      <c r="E217" s="50">
        <v>35000</v>
      </c>
      <c r="F217" s="50">
        <v>36000</v>
      </c>
      <c r="G217" s="19">
        <f t="shared" si="9"/>
        <v>-1000</v>
      </c>
      <c r="H217" s="20">
        <f t="shared" si="10"/>
        <v>-2.8571428571428571E-2</v>
      </c>
      <c r="I217" s="51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  <c r="AP217" s="52"/>
      <c r="AQ217" s="52"/>
      <c r="AR217" s="52"/>
      <c r="AS217" s="52"/>
      <c r="AT217" s="52"/>
      <c r="AU217" s="52"/>
      <c r="AV217" s="52"/>
      <c r="AW217" s="52"/>
      <c r="AX217" s="52"/>
      <c r="AY217" s="52"/>
      <c r="AZ217" s="52"/>
      <c r="BA217" s="52"/>
      <c r="BB217" s="52"/>
      <c r="BC217" s="52"/>
      <c r="BD217" s="52"/>
      <c r="BE217" s="52"/>
      <c r="BF217" s="52"/>
      <c r="BG217" s="52"/>
      <c r="BH217" s="52"/>
      <c r="BI217" s="52"/>
      <c r="BJ217" s="52"/>
      <c r="BK217" s="52"/>
      <c r="BL217" s="52"/>
      <c r="BM217" s="52"/>
      <c r="BN217" s="52"/>
      <c r="BO217" s="52"/>
    </row>
    <row r="218" spans="1:67" s="48" customFormat="1">
      <c r="A218" s="48">
        <v>38</v>
      </c>
      <c r="B218" s="48" t="s">
        <v>100</v>
      </c>
      <c r="C218" s="49" t="s">
        <v>99</v>
      </c>
      <c r="E218" s="50">
        <v>35000</v>
      </c>
      <c r="F218" s="50">
        <v>36000</v>
      </c>
      <c r="G218" s="19">
        <f t="shared" si="9"/>
        <v>-1000</v>
      </c>
      <c r="H218" s="20">
        <f t="shared" si="10"/>
        <v>-2.8571428571428571E-2</v>
      </c>
      <c r="I218" s="51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  <c r="AP218" s="52"/>
      <c r="AQ218" s="52"/>
      <c r="AR218" s="52"/>
      <c r="AS218" s="52"/>
      <c r="AT218" s="52"/>
      <c r="AU218" s="52"/>
      <c r="AV218" s="52"/>
      <c r="AW218" s="52"/>
      <c r="AX218" s="52"/>
      <c r="AY218" s="52"/>
      <c r="AZ218" s="52"/>
      <c r="BA218" s="52"/>
      <c r="BB218" s="52"/>
      <c r="BC218" s="52"/>
      <c r="BD218" s="52"/>
      <c r="BE218" s="52"/>
      <c r="BF218" s="52"/>
      <c r="BG218" s="52"/>
      <c r="BH218" s="52"/>
      <c r="BI218" s="52"/>
      <c r="BJ218" s="52"/>
      <c r="BK218" s="52"/>
      <c r="BL218" s="52"/>
      <c r="BM218" s="52"/>
      <c r="BN218" s="52"/>
      <c r="BO218" s="52"/>
    </row>
    <row r="219" spans="1:67" s="48" customFormat="1">
      <c r="A219" s="48">
        <v>381</v>
      </c>
      <c r="B219" s="48" t="s">
        <v>23</v>
      </c>
      <c r="C219" s="49" t="s">
        <v>99</v>
      </c>
      <c r="E219" s="50">
        <v>35000</v>
      </c>
      <c r="F219" s="50">
        <v>36000</v>
      </c>
      <c r="G219" s="19">
        <f t="shared" si="9"/>
        <v>-1000</v>
      </c>
      <c r="H219" s="20">
        <f t="shared" si="10"/>
        <v>-2.8571428571428571E-2</v>
      </c>
      <c r="I219" s="51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  <c r="AP219" s="52"/>
      <c r="AQ219" s="52"/>
      <c r="AR219" s="52"/>
      <c r="AS219" s="52"/>
      <c r="AT219" s="52"/>
      <c r="AU219" s="52"/>
      <c r="AV219" s="52"/>
      <c r="AW219" s="52"/>
      <c r="AX219" s="52"/>
      <c r="AY219" s="52"/>
      <c r="AZ219" s="52"/>
      <c r="BA219" s="52"/>
      <c r="BB219" s="52"/>
      <c r="BC219" s="52"/>
      <c r="BD219" s="52"/>
      <c r="BE219" s="52"/>
      <c r="BF219" s="52"/>
      <c r="BG219" s="52"/>
      <c r="BH219" s="52"/>
      <c r="BI219" s="52"/>
      <c r="BJ219" s="52"/>
      <c r="BK219" s="52"/>
      <c r="BL219" s="52"/>
      <c r="BM219" s="52"/>
      <c r="BN219" s="52"/>
      <c r="BO219" s="52"/>
    </row>
    <row r="220" spans="1:67" s="42" customFormat="1">
      <c r="A220" s="42" t="s">
        <v>101</v>
      </c>
      <c r="C220" s="43"/>
      <c r="E220" s="44">
        <v>45000</v>
      </c>
      <c r="F220" s="44">
        <v>130000</v>
      </c>
      <c r="G220" s="45">
        <f t="shared" si="9"/>
        <v>-85000</v>
      </c>
      <c r="H220" s="46">
        <f t="shared" si="10"/>
        <v>-1.8888888888888888</v>
      </c>
      <c r="I220" s="30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  <c r="AT220" s="47"/>
      <c r="AU220" s="47"/>
      <c r="AV220" s="47"/>
      <c r="AW220" s="47"/>
      <c r="AX220" s="47"/>
      <c r="AY220" s="47"/>
      <c r="AZ220" s="47"/>
      <c r="BA220" s="47"/>
      <c r="BB220" s="47"/>
      <c r="BC220" s="47"/>
      <c r="BD220" s="47"/>
      <c r="BE220" s="47"/>
      <c r="BF220" s="47"/>
      <c r="BG220" s="47"/>
      <c r="BH220" s="47"/>
      <c r="BI220" s="47"/>
      <c r="BJ220" s="47"/>
      <c r="BK220" s="47"/>
      <c r="BL220" s="47"/>
      <c r="BM220" s="47"/>
      <c r="BN220" s="47"/>
      <c r="BO220" s="47"/>
    </row>
    <row r="221" spans="1:67" s="48" customFormat="1">
      <c r="A221" s="48" t="s">
        <v>20</v>
      </c>
      <c r="C221" s="49"/>
      <c r="E221" s="50">
        <v>45000</v>
      </c>
      <c r="F221" s="50">
        <v>130000</v>
      </c>
      <c r="G221" s="19">
        <f t="shared" si="9"/>
        <v>-85000</v>
      </c>
      <c r="H221" s="20">
        <f t="shared" si="10"/>
        <v>-1.8888888888888888</v>
      </c>
      <c r="I221" s="51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  <c r="AM221" s="52"/>
      <c r="AN221" s="52"/>
      <c r="AO221" s="52"/>
      <c r="AP221" s="52"/>
      <c r="AQ221" s="52"/>
      <c r="AR221" s="52"/>
      <c r="AS221" s="52"/>
      <c r="AT221" s="52"/>
      <c r="AU221" s="52"/>
      <c r="AV221" s="52"/>
      <c r="AW221" s="52"/>
      <c r="AX221" s="52"/>
      <c r="AY221" s="52"/>
      <c r="AZ221" s="52"/>
      <c r="BA221" s="52"/>
      <c r="BB221" s="52"/>
      <c r="BC221" s="52"/>
      <c r="BD221" s="52"/>
      <c r="BE221" s="52"/>
      <c r="BF221" s="52"/>
      <c r="BG221" s="52"/>
      <c r="BH221" s="52"/>
      <c r="BI221" s="52"/>
      <c r="BJ221" s="52"/>
      <c r="BK221" s="52"/>
      <c r="BL221" s="52"/>
      <c r="BM221" s="52"/>
      <c r="BN221" s="52"/>
      <c r="BO221" s="52"/>
    </row>
    <row r="222" spans="1:67" s="48" customFormat="1">
      <c r="A222" s="48">
        <v>3</v>
      </c>
      <c r="B222" s="48" t="s">
        <v>15</v>
      </c>
      <c r="C222" s="49" t="s">
        <v>102</v>
      </c>
      <c r="E222" s="50">
        <v>45000</v>
      </c>
      <c r="F222" s="50">
        <v>130000</v>
      </c>
      <c r="G222" s="19">
        <f t="shared" ref="G222:G285" si="11">E222-F222</f>
        <v>-85000</v>
      </c>
      <c r="H222" s="20">
        <f t="shared" si="10"/>
        <v>-1.8888888888888888</v>
      </c>
      <c r="I222" s="51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52"/>
      <c r="AN222" s="52"/>
      <c r="AO222" s="52"/>
      <c r="AP222" s="52"/>
      <c r="AQ222" s="52"/>
      <c r="AR222" s="52"/>
      <c r="AS222" s="52"/>
      <c r="AT222" s="52"/>
      <c r="AU222" s="52"/>
      <c r="AV222" s="52"/>
      <c r="AW222" s="52"/>
      <c r="AX222" s="52"/>
      <c r="AY222" s="52"/>
      <c r="AZ222" s="52"/>
      <c r="BA222" s="52"/>
      <c r="BB222" s="52"/>
      <c r="BC222" s="52"/>
      <c r="BD222" s="52"/>
      <c r="BE222" s="52"/>
      <c r="BF222" s="52"/>
      <c r="BG222" s="52"/>
      <c r="BH222" s="52"/>
      <c r="BI222" s="52"/>
      <c r="BJ222" s="52"/>
      <c r="BK222" s="52"/>
      <c r="BL222" s="52"/>
      <c r="BM222" s="52"/>
      <c r="BN222" s="52"/>
      <c r="BO222" s="52"/>
    </row>
    <row r="223" spans="1:67" s="48" customFormat="1">
      <c r="A223" s="48">
        <v>32</v>
      </c>
      <c r="B223" s="48" t="s">
        <v>44</v>
      </c>
      <c r="C223" s="49" t="s">
        <v>102</v>
      </c>
      <c r="E223" s="50">
        <v>45000</v>
      </c>
      <c r="F223" s="50">
        <v>130000</v>
      </c>
      <c r="G223" s="19">
        <f t="shared" si="11"/>
        <v>-85000</v>
      </c>
      <c r="H223" s="20">
        <f t="shared" si="10"/>
        <v>-1.8888888888888888</v>
      </c>
      <c r="I223" s="51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  <c r="AP223" s="52"/>
      <c r="AQ223" s="52"/>
      <c r="AR223" s="52"/>
      <c r="AS223" s="52"/>
      <c r="AT223" s="52"/>
      <c r="AU223" s="52"/>
      <c r="AV223" s="52"/>
      <c r="AW223" s="52"/>
      <c r="AX223" s="52"/>
      <c r="AY223" s="52"/>
      <c r="AZ223" s="52"/>
      <c r="BA223" s="52"/>
      <c r="BB223" s="52"/>
      <c r="BC223" s="52"/>
      <c r="BD223" s="52"/>
      <c r="BE223" s="52"/>
      <c r="BF223" s="52"/>
      <c r="BG223" s="52"/>
      <c r="BH223" s="52"/>
      <c r="BI223" s="52"/>
      <c r="BJ223" s="52"/>
      <c r="BK223" s="52"/>
      <c r="BL223" s="52"/>
      <c r="BM223" s="52"/>
      <c r="BN223" s="52"/>
      <c r="BO223" s="52"/>
    </row>
    <row r="224" spans="1:67" s="48" customFormat="1">
      <c r="A224" s="48">
        <v>323</v>
      </c>
      <c r="B224" s="48" t="s">
        <v>47</v>
      </c>
      <c r="C224" s="49" t="s">
        <v>102</v>
      </c>
      <c r="E224" s="50">
        <v>45000</v>
      </c>
      <c r="F224" s="50">
        <v>130000</v>
      </c>
      <c r="G224" s="19">
        <f t="shared" si="11"/>
        <v>-85000</v>
      </c>
      <c r="H224" s="20">
        <f t="shared" si="10"/>
        <v>-1.8888888888888888</v>
      </c>
      <c r="I224" s="51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  <c r="AP224" s="52"/>
      <c r="AQ224" s="52"/>
      <c r="AR224" s="52"/>
      <c r="AS224" s="52"/>
      <c r="AT224" s="52"/>
      <c r="AU224" s="52"/>
      <c r="AV224" s="52"/>
      <c r="AW224" s="52"/>
      <c r="AX224" s="52"/>
      <c r="AY224" s="52"/>
      <c r="AZ224" s="52"/>
      <c r="BA224" s="52"/>
      <c r="BB224" s="52"/>
      <c r="BC224" s="52"/>
      <c r="BD224" s="52"/>
      <c r="BE224" s="52"/>
      <c r="BF224" s="52"/>
      <c r="BG224" s="52"/>
      <c r="BH224" s="52"/>
      <c r="BI224" s="52"/>
      <c r="BJ224" s="52"/>
      <c r="BK224" s="52"/>
      <c r="BL224" s="52"/>
      <c r="BM224" s="52"/>
      <c r="BN224" s="52"/>
      <c r="BO224" s="52"/>
    </row>
    <row r="225" spans="1:67" s="37" customFormat="1">
      <c r="A225" s="37" t="s">
        <v>103</v>
      </c>
      <c r="C225" s="38"/>
      <c r="E225" s="39">
        <f>SUM(E226)</f>
        <v>30000</v>
      </c>
      <c r="F225" s="39">
        <f>SUM(F226)</f>
        <v>30000</v>
      </c>
      <c r="G225" s="39">
        <f t="shared" si="11"/>
        <v>0</v>
      </c>
      <c r="H225" s="40">
        <f t="shared" si="10"/>
        <v>0</v>
      </c>
      <c r="I225" s="40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  <c r="AN225" s="41"/>
      <c r="AO225" s="41"/>
      <c r="AP225" s="41"/>
      <c r="AQ225" s="41"/>
      <c r="AR225" s="41"/>
      <c r="AS225" s="41"/>
      <c r="AT225" s="41"/>
      <c r="AU225" s="41"/>
      <c r="AV225" s="41"/>
      <c r="AW225" s="41"/>
      <c r="AX225" s="41"/>
      <c r="AY225" s="41"/>
      <c r="AZ225" s="41"/>
      <c r="BA225" s="41"/>
      <c r="BB225" s="41"/>
      <c r="BC225" s="41"/>
      <c r="BD225" s="41"/>
      <c r="BE225" s="41"/>
      <c r="BF225" s="41"/>
      <c r="BG225" s="41"/>
      <c r="BH225" s="41"/>
      <c r="BI225" s="41"/>
      <c r="BJ225" s="41"/>
      <c r="BK225" s="41"/>
      <c r="BL225" s="41"/>
      <c r="BM225" s="41"/>
      <c r="BN225" s="41"/>
      <c r="BO225" s="41"/>
    </row>
    <row r="226" spans="1:67" s="42" customFormat="1">
      <c r="A226" s="42" t="s">
        <v>104</v>
      </c>
      <c r="C226" s="43"/>
      <c r="E226" s="44">
        <f>SUM(E228)</f>
        <v>30000</v>
      </c>
      <c r="F226" s="44">
        <f>SUM(F228)</f>
        <v>30000</v>
      </c>
      <c r="G226" s="45">
        <f t="shared" si="11"/>
        <v>0</v>
      </c>
      <c r="H226" s="46">
        <f t="shared" si="10"/>
        <v>0</v>
      </c>
      <c r="I226" s="30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  <c r="AT226" s="47"/>
      <c r="AU226" s="47"/>
      <c r="AV226" s="47"/>
      <c r="AW226" s="47"/>
      <c r="AX226" s="47"/>
      <c r="AY226" s="47"/>
      <c r="AZ226" s="47"/>
      <c r="BA226" s="47"/>
      <c r="BB226" s="47"/>
      <c r="BC226" s="47"/>
      <c r="BD226" s="47"/>
      <c r="BE226" s="47"/>
      <c r="BF226" s="47"/>
      <c r="BG226" s="47"/>
      <c r="BH226" s="47"/>
      <c r="BI226" s="47"/>
      <c r="BJ226" s="47"/>
      <c r="BK226" s="47"/>
      <c r="BL226" s="47"/>
      <c r="BM226" s="47"/>
      <c r="BN226" s="47"/>
      <c r="BO226" s="47"/>
    </row>
    <row r="227" spans="1:67" s="48" customFormat="1">
      <c r="A227" s="48" t="s">
        <v>20</v>
      </c>
      <c r="C227" s="49"/>
      <c r="E227" s="50">
        <v>30000</v>
      </c>
      <c r="F227" s="50">
        <v>30000</v>
      </c>
      <c r="G227" s="19">
        <f t="shared" si="11"/>
        <v>0</v>
      </c>
      <c r="H227" s="20">
        <f t="shared" si="10"/>
        <v>0</v>
      </c>
      <c r="I227" s="51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  <c r="AM227" s="52"/>
      <c r="AN227" s="52"/>
      <c r="AO227" s="52"/>
      <c r="AP227" s="52"/>
      <c r="AQ227" s="52"/>
      <c r="AR227" s="52"/>
      <c r="AS227" s="52"/>
      <c r="AT227" s="52"/>
      <c r="AU227" s="52"/>
      <c r="AV227" s="52"/>
      <c r="AW227" s="52"/>
      <c r="AX227" s="52"/>
      <c r="AY227" s="52"/>
      <c r="AZ227" s="52"/>
      <c r="BA227" s="52"/>
      <c r="BB227" s="52"/>
      <c r="BC227" s="52"/>
      <c r="BD227" s="52"/>
      <c r="BE227" s="52"/>
      <c r="BF227" s="52"/>
      <c r="BG227" s="52"/>
      <c r="BH227" s="52"/>
      <c r="BI227" s="52"/>
      <c r="BJ227" s="52"/>
      <c r="BK227" s="52"/>
      <c r="BL227" s="52"/>
      <c r="BM227" s="52"/>
      <c r="BN227" s="52"/>
      <c r="BO227" s="52"/>
    </row>
    <row r="228" spans="1:67" s="48" customFormat="1">
      <c r="A228" s="48">
        <v>3</v>
      </c>
      <c r="B228" s="48" t="s">
        <v>15</v>
      </c>
      <c r="C228" s="49" t="s">
        <v>105</v>
      </c>
      <c r="E228" s="50">
        <f>SUM(E229)</f>
        <v>30000</v>
      </c>
      <c r="F228" s="50">
        <f>SUM(F229)</f>
        <v>30000</v>
      </c>
      <c r="G228" s="19">
        <f t="shared" si="11"/>
        <v>0</v>
      </c>
      <c r="H228" s="20">
        <f t="shared" si="10"/>
        <v>0</v>
      </c>
      <c r="I228" s="51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  <c r="AH228" s="52"/>
      <c r="AI228" s="52"/>
      <c r="AJ228" s="52"/>
      <c r="AK228" s="52"/>
      <c r="AL228" s="52"/>
      <c r="AM228" s="52"/>
      <c r="AN228" s="52"/>
      <c r="AO228" s="52"/>
      <c r="AP228" s="52"/>
      <c r="AQ228" s="52"/>
      <c r="AR228" s="52"/>
      <c r="AS228" s="52"/>
      <c r="AT228" s="52"/>
      <c r="AU228" s="52"/>
      <c r="AV228" s="52"/>
      <c r="AW228" s="52"/>
      <c r="AX228" s="52"/>
      <c r="AY228" s="52"/>
      <c r="AZ228" s="52"/>
      <c r="BA228" s="52"/>
      <c r="BB228" s="52"/>
      <c r="BC228" s="52"/>
      <c r="BD228" s="52"/>
      <c r="BE228" s="52"/>
      <c r="BF228" s="52"/>
      <c r="BG228" s="52"/>
      <c r="BH228" s="52"/>
      <c r="BI228" s="52"/>
      <c r="BJ228" s="52"/>
      <c r="BK228" s="52"/>
      <c r="BL228" s="52"/>
      <c r="BM228" s="52"/>
      <c r="BN228" s="52"/>
      <c r="BO228" s="52"/>
    </row>
    <row r="229" spans="1:67" s="48" customFormat="1">
      <c r="A229" s="48">
        <v>37</v>
      </c>
      <c r="B229" s="48" t="s">
        <v>17</v>
      </c>
      <c r="C229" s="49" t="s">
        <v>105</v>
      </c>
      <c r="E229" s="50">
        <f>SUM(E230)</f>
        <v>30000</v>
      </c>
      <c r="F229" s="50">
        <f>SUM(F230)</f>
        <v>30000</v>
      </c>
      <c r="G229" s="19">
        <f t="shared" si="11"/>
        <v>0</v>
      </c>
      <c r="H229" s="20">
        <f t="shared" si="10"/>
        <v>0</v>
      </c>
      <c r="I229" s="51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  <c r="AN229" s="52"/>
      <c r="AO229" s="52"/>
      <c r="AP229" s="52"/>
      <c r="AQ229" s="52"/>
      <c r="AR229" s="52"/>
      <c r="AS229" s="52"/>
      <c r="AT229" s="52"/>
      <c r="AU229" s="52"/>
      <c r="AV229" s="52"/>
      <c r="AW229" s="52"/>
      <c r="AX229" s="52"/>
      <c r="AY229" s="52"/>
      <c r="AZ229" s="52"/>
      <c r="BA229" s="52"/>
      <c r="BB229" s="52"/>
      <c r="BC229" s="52"/>
      <c r="BD229" s="52"/>
      <c r="BE229" s="52"/>
      <c r="BF229" s="52"/>
      <c r="BG229" s="52"/>
      <c r="BH229" s="52"/>
      <c r="BI229" s="52"/>
      <c r="BJ229" s="52"/>
      <c r="BK229" s="52"/>
      <c r="BL229" s="52"/>
      <c r="BM229" s="52"/>
      <c r="BN229" s="52"/>
      <c r="BO229" s="52"/>
    </row>
    <row r="230" spans="1:67" s="48" customFormat="1">
      <c r="A230" s="48">
        <v>372</v>
      </c>
      <c r="B230" s="48" t="s">
        <v>17</v>
      </c>
      <c r="C230" s="49" t="s">
        <v>105</v>
      </c>
      <c r="E230" s="50">
        <v>30000</v>
      </c>
      <c r="F230" s="50">
        <v>30000</v>
      </c>
      <c r="G230" s="19">
        <f t="shared" si="11"/>
        <v>0</v>
      </c>
      <c r="H230" s="20">
        <f t="shared" si="10"/>
        <v>0</v>
      </c>
      <c r="I230" s="51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J230" s="52"/>
      <c r="AK230" s="52"/>
      <c r="AL230" s="52"/>
      <c r="AM230" s="52"/>
      <c r="AN230" s="52"/>
      <c r="AO230" s="52"/>
      <c r="AP230" s="52"/>
      <c r="AQ230" s="52"/>
      <c r="AR230" s="52"/>
      <c r="AS230" s="52"/>
      <c r="AT230" s="52"/>
      <c r="AU230" s="52"/>
      <c r="AV230" s="52"/>
      <c r="AW230" s="52"/>
      <c r="AX230" s="52"/>
      <c r="AY230" s="52"/>
      <c r="AZ230" s="52"/>
      <c r="BA230" s="52"/>
      <c r="BB230" s="52"/>
      <c r="BC230" s="52"/>
      <c r="BD230" s="52"/>
      <c r="BE230" s="52"/>
      <c r="BF230" s="52"/>
      <c r="BG230" s="52"/>
      <c r="BH230" s="52"/>
      <c r="BI230" s="52"/>
      <c r="BJ230" s="52"/>
      <c r="BK230" s="52"/>
      <c r="BL230" s="52"/>
      <c r="BM230" s="52"/>
      <c r="BN230" s="52"/>
      <c r="BO230" s="52"/>
    </row>
    <row r="231" spans="1:67" s="37" customFormat="1">
      <c r="A231" s="37" t="s">
        <v>106</v>
      </c>
      <c r="C231" s="38"/>
      <c r="E231" s="39">
        <f>SUM(E232,E237,E242,E247,E252,E257,E262,E267,E272,E277,E282,E287,E292,E297,E302,E307,E312,E317,E322,E327)</f>
        <v>3961000</v>
      </c>
      <c r="F231" s="39">
        <f>SUM(F232,F237,F242,F247,F252,F257,F262,F267,F272,F277,F282,F287,F292,F297,F302,F307,F312,F317,F322,F327)</f>
        <v>1670000</v>
      </c>
      <c r="G231" s="39">
        <f t="shared" si="11"/>
        <v>2291000</v>
      </c>
      <c r="H231" s="40">
        <f t="shared" si="10"/>
        <v>0.57838929563241603</v>
      </c>
      <c r="I231" s="40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  <c r="AN231" s="41"/>
      <c r="AO231" s="41"/>
      <c r="AP231" s="41"/>
      <c r="AQ231" s="41"/>
      <c r="AR231" s="41"/>
      <c r="AS231" s="41"/>
      <c r="AT231" s="41"/>
      <c r="AU231" s="41"/>
      <c r="AV231" s="41"/>
      <c r="AW231" s="41"/>
      <c r="AX231" s="41"/>
      <c r="AY231" s="41"/>
      <c r="AZ231" s="41"/>
      <c r="BA231" s="41"/>
      <c r="BB231" s="41"/>
      <c r="BC231" s="41"/>
      <c r="BD231" s="41"/>
      <c r="BE231" s="41"/>
      <c r="BF231" s="41"/>
      <c r="BG231" s="41"/>
      <c r="BH231" s="41"/>
      <c r="BI231" s="41"/>
      <c r="BJ231" s="41"/>
      <c r="BK231" s="41"/>
      <c r="BL231" s="41"/>
      <c r="BM231" s="41"/>
      <c r="BN231" s="41"/>
      <c r="BO231" s="41"/>
    </row>
    <row r="232" spans="1:67" s="42" customFormat="1">
      <c r="A232" s="42" t="s">
        <v>107</v>
      </c>
      <c r="C232" s="43"/>
      <c r="E232" s="44">
        <v>100000</v>
      </c>
      <c r="F232" s="44">
        <v>130000</v>
      </c>
      <c r="G232" s="45">
        <f t="shared" si="11"/>
        <v>-30000</v>
      </c>
      <c r="H232" s="46">
        <f t="shared" si="10"/>
        <v>-0.3</v>
      </c>
      <c r="I232" s="30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  <c r="AT232" s="47"/>
      <c r="AU232" s="47"/>
      <c r="AV232" s="47"/>
      <c r="AW232" s="47"/>
      <c r="AX232" s="47"/>
      <c r="AY232" s="47"/>
      <c r="AZ232" s="47"/>
      <c r="BA232" s="47"/>
      <c r="BB232" s="47"/>
      <c r="BC232" s="47"/>
      <c r="BD232" s="47"/>
      <c r="BE232" s="47"/>
      <c r="BF232" s="47"/>
      <c r="BG232" s="47"/>
      <c r="BH232" s="47"/>
      <c r="BI232" s="47"/>
      <c r="BJ232" s="47"/>
      <c r="BK232" s="47"/>
      <c r="BL232" s="47"/>
      <c r="BM232" s="47"/>
      <c r="BN232" s="47"/>
      <c r="BO232" s="47"/>
    </row>
    <row r="233" spans="1:67" s="48" customFormat="1">
      <c r="A233" s="48" t="s">
        <v>108</v>
      </c>
      <c r="C233" s="49"/>
      <c r="D233" s="48" t="s">
        <v>1</v>
      </c>
      <c r="E233" s="50">
        <v>100000</v>
      </c>
      <c r="F233" s="50">
        <v>130000</v>
      </c>
      <c r="G233" s="19">
        <f t="shared" si="11"/>
        <v>-30000</v>
      </c>
      <c r="H233" s="20">
        <f t="shared" si="10"/>
        <v>-0.3</v>
      </c>
      <c r="I233" s="51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  <c r="AN233" s="52"/>
      <c r="AO233" s="52"/>
      <c r="AP233" s="52"/>
      <c r="AQ233" s="52"/>
      <c r="AR233" s="52"/>
      <c r="AS233" s="52"/>
      <c r="AT233" s="52"/>
      <c r="AU233" s="52"/>
      <c r="AV233" s="52"/>
      <c r="AW233" s="52"/>
      <c r="AX233" s="52"/>
      <c r="AY233" s="52"/>
      <c r="AZ233" s="52"/>
      <c r="BA233" s="52"/>
      <c r="BB233" s="52"/>
      <c r="BC233" s="52"/>
      <c r="BD233" s="52"/>
      <c r="BE233" s="52"/>
      <c r="BF233" s="52"/>
      <c r="BG233" s="52"/>
      <c r="BH233" s="52"/>
      <c r="BI233" s="52"/>
      <c r="BJ233" s="52"/>
      <c r="BK233" s="52"/>
      <c r="BL233" s="52"/>
      <c r="BM233" s="52"/>
      <c r="BN233" s="52"/>
      <c r="BO233" s="52"/>
    </row>
    <row r="234" spans="1:67" s="48" customFormat="1">
      <c r="A234" s="48">
        <v>4</v>
      </c>
      <c r="B234" s="48" t="s">
        <v>30</v>
      </c>
      <c r="C234" s="49" t="s">
        <v>109</v>
      </c>
      <c r="E234" s="50">
        <v>100000</v>
      </c>
      <c r="F234" s="50">
        <v>130000</v>
      </c>
      <c r="G234" s="19">
        <f t="shared" si="11"/>
        <v>-30000</v>
      </c>
      <c r="H234" s="20">
        <f t="shared" si="10"/>
        <v>-0.3</v>
      </c>
      <c r="I234" s="51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  <c r="AN234" s="52"/>
      <c r="AO234" s="52"/>
      <c r="AP234" s="52"/>
      <c r="AQ234" s="52"/>
      <c r="AR234" s="52"/>
      <c r="AS234" s="52"/>
      <c r="AT234" s="52"/>
      <c r="AU234" s="52"/>
      <c r="AV234" s="52"/>
      <c r="AW234" s="52"/>
      <c r="AX234" s="52"/>
      <c r="AY234" s="52"/>
      <c r="AZ234" s="52"/>
      <c r="BA234" s="52"/>
      <c r="BB234" s="52"/>
      <c r="BC234" s="52"/>
      <c r="BD234" s="52"/>
      <c r="BE234" s="52"/>
      <c r="BF234" s="52"/>
      <c r="BG234" s="52"/>
      <c r="BH234" s="52"/>
      <c r="BI234" s="52"/>
      <c r="BJ234" s="52"/>
      <c r="BK234" s="52"/>
      <c r="BL234" s="52"/>
      <c r="BM234" s="52"/>
      <c r="BN234" s="52"/>
      <c r="BO234" s="52"/>
    </row>
    <row r="235" spans="1:67" s="48" customFormat="1">
      <c r="A235" s="48">
        <v>42</v>
      </c>
      <c r="B235" s="48" t="s">
        <v>110</v>
      </c>
      <c r="C235" s="49" t="s">
        <v>109</v>
      </c>
      <c r="E235" s="50">
        <v>100000</v>
      </c>
      <c r="F235" s="50">
        <v>130000</v>
      </c>
      <c r="G235" s="19">
        <f t="shared" si="11"/>
        <v>-30000</v>
      </c>
      <c r="H235" s="20">
        <f t="shared" si="10"/>
        <v>-0.3</v>
      </c>
      <c r="I235" s="51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2"/>
      <c r="AO235" s="52"/>
      <c r="AP235" s="52"/>
      <c r="AQ235" s="52"/>
      <c r="AR235" s="52"/>
      <c r="AS235" s="52"/>
      <c r="AT235" s="52"/>
      <c r="AU235" s="52"/>
      <c r="AV235" s="52"/>
      <c r="AW235" s="52"/>
      <c r="AX235" s="52"/>
      <c r="AY235" s="52"/>
      <c r="AZ235" s="52"/>
      <c r="BA235" s="52"/>
      <c r="BB235" s="52"/>
      <c r="BC235" s="52"/>
      <c r="BD235" s="52"/>
      <c r="BE235" s="52"/>
      <c r="BF235" s="52"/>
      <c r="BG235" s="52"/>
      <c r="BH235" s="52"/>
      <c r="BI235" s="52"/>
      <c r="BJ235" s="52"/>
      <c r="BK235" s="52"/>
      <c r="BL235" s="52"/>
      <c r="BM235" s="52"/>
      <c r="BN235" s="52"/>
      <c r="BO235" s="52"/>
    </row>
    <row r="236" spans="1:67" s="48" customFormat="1">
      <c r="A236" s="48">
        <v>421</v>
      </c>
      <c r="B236" s="48" t="s">
        <v>111</v>
      </c>
      <c r="C236" s="49" t="s">
        <v>109</v>
      </c>
      <c r="E236" s="50">
        <v>100000</v>
      </c>
      <c r="F236" s="50">
        <v>130000</v>
      </c>
      <c r="G236" s="19">
        <f t="shared" si="11"/>
        <v>-30000</v>
      </c>
      <c r="H236" s="20">
        <f t="shared" si="10"/>
        <v>-0.3</v>
      </c>
      <c r="I236" s="51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  <c r="AP236" s="52"/>
      <c r="AQ236" s="52"/>
      <c r="AR236" s="52"/>
      <c r="AS236" s="52"/>
      <c r="AT236" s="52"/>
      <c r="AU236" s="52"/>
      <c r="AV236" s="52"/>
      <c r="AW236" s="52"/>
      <c r="AX236" s="52"/>
      <c r="AY236" s="52"/>
      <c r="AZ236" s="52"/>
      <c r="BA236" s="52"/>
      <c r="BB236" s="52"/>
      <c r="BC236" s="52"/>
      <c r="BD236" s="52"/>
      <c r="BE236" s="52"/>
      <c r="BF236" s="52"/>
      <c r="BG236" s="52"/>
      <c r="BH236" s="52"/>
      <c r="BI236" s="52"/>
      <c r="BJ236" s="52"/>
      <c r="BK236" s="52"/>
      <c r="BL236" s="52"/>
      <c r="BM236" s="52"/>
      <c r="BN236" s="52"/>
      <c r="BO236" s="52"/>
    </row>
    <row r="237" spans="1:67" s="42" customFormat="1">
      <c r="A237" s="42" t="s">
        <v>112</v>
      </c>
      <c r="C237" s="43"/>
      <c r="E237" s="44">
        <v>750000</v>
      </c>
      <c r="F237" s="44">
        <v>700000</v>
      </c>
      <c r="G237" s="45">
        <f t="shared" si="11"/>
        <v>50000</v>
      </c>
      <c r="H237" s="46">
        <f t="shared" si="10"/>
        <v>6.6666666666666666E-2</v>
      </c>
      <c r="I237" s="30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  <c r="AT237" s="47"/>
      <c r="AU237" s="47"/>
      <c r="AV237" s="47"/>
      <c r="AW237" s="47"/>
      <c r="AX237" s="47"/>
      <c r="AY237" s="47"/>
      <c r="AZ237" s="47"/>
      <c r="BA237" s="47"/>
      <c r="BB237" s="47"/>
      <c r="BC237" s="47"/>
      <c r="BD237" s="47"/>
      <c r="BE237" s="47"/>
      <c r="BF237" s="47"/>
      <c r="BG237" s="47"/>
      <c r="BH237" s="47"/>
      <c r="BI237" s="47"/>
      <c r="BJ237" s="47"/>
      <c r="BK237" s="47"/>
      <c r="BL237" s="47"/>
      <c r="BM237" s="47"/>
      <c r="BN237" s="47"/>
      <c r="BO237" s="47"/>
    </row>
    <row r="238" spans="1:67" s="48" customFormat="1">
      <c r="A238" s="52" t="s">
        <v>272</v>
      </c>
      <c r="C238" s="49"/>
      <c r="E238" s="50">
        <v>750000</v>
      </c>
      <c r="F238" s="50">
        <v>700000</v>
      </c>
      <c r="G238" s="19">
        <f t="shared" si="11"/>
        <v>50000</v>
      </c>
      <c r="H238" s="20">
        <f t="shared" si="10"/>
        <v>6.6666666666666666E-2</v>
      </c>
      <c r="I238" s="51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52"/>
      <c r="AO238" s="52"/>
      <c r="AP238" s="52"/>
      <c r="AQ238" s="52"/>
      <c r="AR238" s="52"/>
      <c r="AS238" s="52"/>
      <c r="AT238" s="52"/>
      <c r="AU238" s="52"/>
      <c r="AV238" s="52"/>
      <c r="AW238" s="52"/>
      <c r="AX238" s="52"/>
      <c r="AY238" s="52"/>
      <c r="AZ238" s="52"/>
      <c r="BA238" s="52"/>
      <c r="BB238" s="52"/>
      <c r="BC238" s="52"/>
      <c r="BD238" s="52"/>
      <c r="BE238" s="52"/>
      <c r="BF238" s="52"/>
      <c r="BG238" s="52"/>
      <c r="BH238" s="52"/>
      <c r="BI238" s="52"/>
      <c r="BJ238" s="52"/>
      <c r="BK238" s="52"/>
      <c r="BL238" s="52"/>
      <c r="BM238" s="52"/>
      <c r="BN238" s="52"/>
      <c r="BO238" s="52"/>
    </row>
    <row r="239" spans="1:67" s="48" customFormat="1">
      <c r="A239" s="48">
        <v>4</v>
      </c>
      <c r="B239" s="48" t="s">
        <v>30</v>
      </c>
      <c r="C239" s="49" t="s">
        <v>113</v>
      </c>
      <c r="E239" s="50">
        <v>750000</v>
      </c>
      <c r="F239" s="50">
        <v>700000</v>
      </c>
      <c r="G239" s="19">
        <f t="shared" si="11"/>
        <v>50000</v>
      </c>
      <c r="H239" s="20">
        <f t="shared" si="10"/>
        <v>6.6666666666666666E-2</v>
      </c>
      <c r="I239" s="51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  <c r="AN239" s="52"/>
      <c r="AO239" s="52"/>
      <c r="AP239" s="52"/>
      <c r="AQ239" s="52"/>
      <c r="AR239" s="52"/>
      <c r="AS239" s="52"/>
      <c r="AT239" s="52"/>
      <c r="AU239" s="52"/>
      <c r="AV239" s="52"/>
      <c r="AW239" s="52"/>
      <c r="AX239" s="52"/>
      <c r="AY239" s="52"/>
      <c r="AZ239" s="52"/>
      <c r="BA239" s="52"/>
      <c r="BB239" s="52"/>
      <c r="BC239" s="52"/>
      <c r="BD239" s="52"/>
      <c r="BE239" s="52"/>
      <c r="BF239" s="52"/>
      <c r="BG239" s="52"/>
      <c r="BH239" s="52"/>
      <c r="BI239" s="52"/>
      <c r="BJ239" s="52"/>
      <c r="BK239" s="52"/>
      <c r="BL239" s="52"/>
      <c r="BM239" s="52"/>
      <c r="BN239" s="52"/>
      <c r="BO239" s="52"/>
    </row>
    <row r="240" spans="1:67" s="48" customFormat="1">
      <c r="A240" s="48">
        <v>42</v>
      </c>
      <c r="B240" s="48" t="s">
        <v>31</v>
      </c>
      <c r="C240" s="49" t="s">
        <v>113</v>
      </c>
      <c r="E240" s="50">
        <v>750000</v>
      </c>
      <c r="F240" s="50">
        <v>700000</v>
      </c>
      <c r="G240" s="19">
        <f t="shared" si="11"/>
        <v>50000</v>
      </c>
      <c r="H240" s="20">
        <f t="shared" si="10"/>
        <v>6.6666666666666666E-2</v>
      </c>
      <c r="I240" s="51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2"/>
      <c r="AN240" s="52"/>
      <c r="AO240" s="52"/>
      <c r="AP240" s="52"/>
      <c r="AQ240" s="52"/>
      <c r="AR240" s="52"/>
      <c r="AS240" s="52"/>
      <c r="AT240" s="52"/>
      <c r="AU240" s="52"/>
      <c r="AV240" s="52"/>
      <c r="AW240" s="52"/>
      <c r="AX240" s="52"/>
      <c r="AY240" s="52"/>
      <c r="AZ240" s="52"/>
      <c r="BA240" s="52"/>
      <c r="BB240" s="52"/>
      <c r="BC240" s="52"/>
      <c r="BD240" s="52"/>
      <c r="BE240" s="52"/>
      <c r="BF240" s="52"/>
      <c r="BG240" s="52"/>
      <c r="BH240" s="52"/>
      <c r="BI240" s="52"/>
      <c r="BJ240" s="52"/>
      <c r="BK240" s="52"/>
      <c r="BL240" s="52"/>
      <c r="BM240" s="52"/>
      <c r="BN240" s="52"/>
      <c r="BO240" s="52"/>
    </row>
    <row r="241" spans="1:67" s="48" customFormat="1">
      <c r="A241" s="48">
        <v>421</v>
      </c>
      <c r="B241" s="48" t="s">
        <v>111</v>
      </c>
      <c r="C241" s="49" t="s">
        <v>113</v>
      </c>
      <c r="E241" s="50">
        <v>750000</v>
      </c>
      <c r="F241" s="50">
        <v>700000</v>
      </c>
      <c r="G241" s="19">
        <f t="shared" si="11"/>
        <v>50000</v>
      </c>
      <c r="H241" s="20">
        <f t="shared" si="10"/>
        <v>6.6666666666666666E-2</v>
      </c>
      <c r="I241" s="51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  <c r="AH241" s="52"/>
      <c r="AI241" s="52"/>
      <c r="AJ241" s="52"/>
      <c r="AK241" s="52"/>
      <c r="AL241" s="52"/>
      <c r="AM241" s="52"/>
      <c r="AN241" s="52"/>
      <c r="AO241" s="52"/>
      <c r="AP241" s="52"/>
      <c r="AQ241" s="52"/>
      <c r="AR241" s="52"/>
      <c r="AS241" s="52"/>
      <c r="AT241" s="52"/>
      <c r="AU241" s="52"/>
      <c r="AV241" s="52"/>
      <c r="AW241" s="52"/>
      <c r="AX241" s="52"/>
      <c r="AY241" s="52"/>
      <c r="AZ241" s="52"/>
      <c r="BA241" s="52"/>
      <c r="BB241" s="52"/>
      <c r="BC241" s="52"/>
      <c r="BD241" s="52"/>
      <c r="BE241" s="52"/>
      <c r="BF241" s="52"/>
      <c r="BG241" s="52"/>
      <c r="BH241" s="52"/>
      <c r="BI241" s="52"/>
      <c r="BJ241" s="52"/>
      <c r="BK241" s="52"/>
      <c r="BL241" s="52"/>
      <c r="BM241" s="52"/>
      <c r="BN241" s="52"/>
      <c r="BO241" s="52"/>
    </row>
    <row r="242" spans="1:67" s="42" customFormat="1">
      <c r="A242" s="42" t="s">
        <v>114</v>
      </c>
      <c r="C242" s="43"/>
      <c r="E242" s="44">
        <v>100000</v>
      </c>
      <c r="F242" s="44">
        <v>0</v>
      </c>
      <c r="G242" s="45">
        <f t="shared" si="11"/>
        <v>100000</v>
      </c>
      <c r="H242" s="46">
        <f t="shared" si="10"/>
        <v>1</v>
      </c>
      <c r="I242" s="30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  <c r="AT242" s="47"/>
      <c r="AU242" s="47"/>
      <c r="AV242" s="47"/>
      <c r="AW242" s="47"/>
      <c r="AX242" s="47"/>
      <c r="AY242" s="47"/>
      <c r="AZ242" s="47"/>
      <c r="BA242" s="47"/>
      <c r="BB242" s="47"/>
      <c r="BC242" s="47"/>
      <c r="BD242" s="47"/>
      <c r="BE242" s="47"/>
      <c r="BF242" s="47"/>
      <c r="BG242" s="47"/>
      <c r="BH242" s="47"/>
      <c r="BI242" s="47"/>
      <c r="BJ242" s="47"/>
      <c r="BK242" s="47"/>
      <c r="BL242" s="47"/>
      <c r="BM242" s="47"/>
      <c r="BN242" s="47"/>
      <c r="BO242" s="47"/>
    </row>
    <row r="243" spans="1:67" s="48" customFormat="1" ht="21">
      <c r="A243" s="48" t="s">
        <v>115</v>
      </c>
      <c r="C243" s="49"/>
      <c r="D243" s="56" t="s">
        <v>1</v>
      </c>
      <c r="E243" s="50">
        <v>100000</v>
      </c>
      <c r="F243" s="50">
        <v>0</v>
      </c>
      <c r="G243" s="19">
        <f t="shared" si="11"/>
        <v>100000</v>
      </c>
      <c r="H243" s="20">
        <f t="shared" ref="H243:H306" si="12">G243/E243</f>
        <v>1</v>
      </c>
      <c r="I243" s="51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  <c r="AH243" s="52"/>
      <c r="AI243" s="52"/>
      <c r="AJ243" s="52"/>
      <c r="AK243" s="52"/>
      <c r="AL243" s="52"/>
      <c r="AM243" s="52"/>
      <c r="AN243" s="52"/>
      <c r="AO243" s="52"/>
      <c r="AP243" s="52"/>
      <c r="AQ243" s="52"/>
      <c r="AR243" s="52"/>
      <c r="AS243" s="52"/>
      <c r="AT243" s="52"/>
      <c r="AU243" s="52"/>
      <c r="AV243" s="52"/>
      <c r="AW243" s="52"/>
      <c r="AX243" s="52"/>
      <c r="AY243" s="52"/>
      <c r="AZ243" s="52"/>
      <c r="BA243" s="52"/>
      <c r="BB243" s="52"/>
      <c r="BC243" s="52"/>
      <c r="BD243" s="52"/>
      <c r="BE243" s="52"/>
      <c r="BF243" s="52"/>
      <c r="BG243" s="52"/>
      <c r="BH243" s="52"/>
      <c r="BI243" s="52"/>
      <c r="BJ243" s="52"/>
      <c r="BK243" s="52"/>
      <c r="BL243" s="52"/>
      <c r="BM243" s="52"/>
      <c r="BN243" s="52"/>
      <c r="BO243" s="52"/>
    </row>
    <row r="244" spans="1:67" s="48" customFormat="1">
      <c r="A244" s="48">
        <v>4</v>
      </c>
      <c r="B244" s="48" t="s">
        <v>30</v>
      </c>
      <c r="C244" s="49" t="s">
        <v>113</v>
      </c>
      <c r="E244" s="50">
        <v>100000</v>
      </c>
      <c r="F244" s="50">
        <v>0</v>
      </c>
      <c r="G244" s="19">
        <f t="shared" si="11"/>
        <v>100000</v>
      </c>
      <c r="H244" s="20">
        <f t="shared" si="12"/>
        <v>1</v>
      </c>
      <c r="I244" s="51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52"/>
      <c r="AI244" s="52"/>
      <c r="AJ244" s="52"/>
      <c r="AK244" s="52"/>
      <c r="AL244" s="52"/>
      <c r="AM244" s="52"/>
      <c r="AN244" s="52"/>
      <c r="AO244" s="52"/>
      <c r="AP244" s="52"/>
      <c r="AQ244" s="52"/>
      <c r="AR244" s="52"/>
      <c r="AS244" s="52"/>
      <c r="AT244" s="52"/>
      <c r="AU244" s="52"/>
      <c r="AV244" s="52"/>
      <c r="AW244" s="52"/>
      <c r="AX244" s="52"/>
      <c r="AY244" s="52"/>
      <c r="AZ244" s="52"/>
      <c r="BA244" s="52"/>
      <c r="BB244" s="52"/>
      <c r="BC244" s="52"/>
      <c r="BD244" s="52"/>
      <c r="BE244" s="52"/>
      <c r="BF244" s="52"/>
      <c r="BG244" s="52"/>
      <c r="BH244" s="52"/>
      <c r="BI244" s="52"/>
      <c r="BJ244" s="52"/>
      <c r="BK244" s="52"/>
      <c r="BL244" s="52"/>
      <c r="BM244" s="52"/>
      <c r="BN244" s="52"/>
      <c r="BO244" s="52"/>
    </row>
    <row r="245" spans="1:67" s="48" customFormat="1">
      <c r="A245" s="48">
        <v>41</v>
      </c>
      <c r="B245" s="48" t="s">
        <v>116</v>
      </c>
      <c r="C245" s="49" t="s">
        <v>113</v>
      </c>
      <c r="E245" s="50">
        <v>100000</v>
      </c>
      <c r="F245" s="50">
        <v>0</v>
      </c>
      <c r="G245" s="19">
        <f t="shared" si="11"/>
        <v>100000</v>
      </c>
      <c r="H245" s="20">
        <f t="shared" si="12"/>
        <v>1</v>
      </c>
      <c r="I245" s="51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  <c r="AH245" s="52"/>
      <c r="AI245" s="52"/>
      <c r="AJ245" s="52"/>
      <c r="AK245" s="52"/>
      <c r="AL245" s="52"/>
      <c r="AM245" s="52"/>
      <c r="AN245" s="52"/>
      <c r="AO245" s="52"/>
      <c r="AP245" s="52"/>
      <c r="AQ245" s="52"/>
      <c r="AR245" s="52"/>
      <c r="AS245" s="52"/>
      <c r="AT245" s="52"/>
      <c r="AU245" s="52"/>
      <c r="AV245" s="52"/>
      <c r="AW245" s="52"/>
      <c r="AX245" s="52"/>
      <c r="AY245" s="52"/>
      <c r="AZ245" s="52"/>
      <c r="BA245" s="52"/>
      <c r="BB245" s="52"/>
      <c r="BC245" s="52"/>
      <c r="BD245" s="52"/>
      <c r="BE245" s="52"/>
      <c r="BF245" s="52"/>
      <c r="BG245" s="52"/>
      <c r="BH245" s="52"/>
      <c r="BI245" s="52"/>
      <c r="BJ245" s="52"/>
      <c r="BK245" s="52"/>
      <c r="BL245" s="52"/>
      <c r="BM245" s="52"/>
      <c r="BN245" s="52"/>
      <c r="BO245" s="52"/>
    </row>
    <row r="246" spans="1:67" s="48" customFormat="1">
      <c r="A246" s="48">
        <v>412</v>
      </c>
      <c r="B246" s="48" t="s">
        <v>117</v>
      </c>
      <c r="C246" s="49" t="s">
        <v>113</v>
      </c>
      <c r="E246" s="50">
        <v>100000</v>
      </c>
      <c r="F246" s="50">
        <v>0</v>
      </c>
      <c r="G246" s="19">
        <f t="shared" si="11"/>
        <v>100000</v>
      </c>
      <c r="H246" s="20">
        <f t="shared" si="12"/>
        <v>1</v>
      </c>
      <c r="I246" s="51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  <c r="AH246" s="52"/>
      <c r="AI246" s="52"/>
      <c r="AJ246" s="52"/>
      <c r="AK246" s="52"/>
      <c r="AL246" s="52"/>
      <c r="AM246" s="52"/>
      <c r="AN246" s="52"/>
      <c r="AO246" s="52"/>
      <c r="AP246" s="52"/>
      <c r="AQ246" s="52"/>
      <c r="AR246" s="52"/>
      <c r="AS246" s="52"/>
      <c r="AT246" s="52"/>
      <c r="AU246" s="52"/>
      <c r="AV246" s="52"/>
      <c r="AW246" s="52"/>
      <c r="AX246" s="52"/>
      <c r="AY246" s="52"/>
      <c r="AZ246" s="52"/>
      <c r="BA246" s="52"/>
      <c r="BB246" s="52"/>
      <c r="BC246" s="52"/>
      <c r="BD246" s="52"/>
      <c r="BE246" s="52"/>
      <c r="BF246" s="52"/>
      <c r="BG246" s="52"/>
      <c r="BH246" s="52"/>
      <c r="BI246" s="52"/>
      <c r="BJ246" s="52"/>
      <c r="BK246" s="52"/>
      <c r="BL246" s="52"/>
      <c r="BM246" s="52"/>
      <c r="BN246" s="52"/>
      <c r="BO246" s="52"/>
    </row>
    <row r="247" spans="1:67" s="42" customFormat="1">
      <c r="A247" s="42" t="s">
        <v>118</v>
      </c>
      <c r="C247" s="43"/>
      <c r="E247" s="44">
        <v>400000</v>
      </c>
      <c r="F247" s="44">
        <v>0</v>
      </c>
      <c r="G247" s="45">
        <f t="shared" si="11"/>
        <v>400000</v>
      </c>
      <c r="H247" s="46">
        <f t="shared" si="12"/>
        <v>1</v>
      </c>
      <c r="I247" s="30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  <c r="AT247" s="47"/>
      <c r="AU247" s="47"/>
      <c r="AV247" s="47"/>
      <c r="AW247" s="47"/>
      <c r="AX247" s="47"/>
      <c r="AY247" s="47"/>
      <c r="AZ247" s="47"/>
      <c r="BA247" s="47"/>
      <c r="BB247" s="47"/>
      <c r="BC247" s="47"/>
      <c r="BD247" s="47"/>
      <c r="BE247" s="47"/>
      <c r="BF247" s="47"/>
      <c r="BG247" s="47"/>
      <c r="BH247" s="47"/>
      <c r="BI247" s="47"/>
      <c r="BJ247" s="47"/>
      <c r="BK247" s="47"/>
      <c r="BL247" s="47"/>
      <c r="BM247" s="47"/>
      <c r="BN247" s="47"/>
      <c r="BO247" s="47"/>
    </row>
    <row r="248" spans="1:67" s="48" customFormat="1" ht="21">
      <c r="A248" s="48" t="s">
        <v>115</v>
      </c>
      <c r="C248" s="49"/>
      <c r="D248" s="56" t="s">
        <v>1</v>
      </c>
      <c r="E248" s="50">
        <v>400000</v>
      </c>
      <c r="F248" s="50">
        <v>0</v>
      </c>
      <c r="G248" s="19">
        <f t="shared" si="11"/>
        <v>400000</v>
      </c>
      <c r="H248" s="20">
        <f t="shared" si="12"/>
        <v>1</v>
      </c>
      <c r="I248" s="51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  <c r="AH248" s="52"/>
      <c r="AI248" s="52"/>
      <c r="AJ248" s="52"/>
      <c r="AK248" s="52"/>
      <c r="AL248" s="52"/>
      <c r="AM248" s="52"/>
      <c r="AN248" s="52"/>
      <c r="AO248" s="52"/>
      <c r="AP248" s="52"/>
      <c r="AQ248" s="52"/>
      <c r="AR248" s="52"/>
      <c r="AS248" s="52"/>
      <c r="AT248" s="52"/>
      <c r="AU248" s="52"/>
      <c r="AV248" s="52"/>
      <c r="AW248" s="52"/>
      <c r="AX248" s="52"/>
      <c r="AY248" s="52"/>
      <c r="AZ248" s="52"/>
      <c r="BA248" s="52"/>
      <c r="BB248" s="52"/>
      <c r="BC248" s="52"/>
      <c r="BD248" s="52"/>
      <c r="BE248" s="52"/>
      <c r="BF248" s="52"/>
      <c r="BG248" s="52"/>
      <c r="BH248" s="52"/>
      <c r="BI248" s="52"/>
      <c r="BJ248" s="52"/>
      <c r="BK248" s="52"/>
      <c r="BL248" s="52"/>
      <c r="BM248" s="52"/>
      <c r="BN248" s="52"/>
      <c r="BO248" s="52"/>
    </row>
    <row r="249" spans="1:67" s="48" customFormat="1">
      <c r="A249" s="48">
        <v>4</v>
      </c>
      <c r="B249" s="48" t="s">
        <v>30</v>
      </c>
      <c r="C249" s="49" t="s">
        <v>113</v>
      </c>
      <c r="E249" s="50">
        <v>400000</v>
      </c>
      <c r="F249" s="50">
        <v>0</v>
      </c>
      <c r="G249" s="19">
        <f t="shared" si="11"/>
        <v>400000</v>
      </c>
      <c r="H249" s="20">
        <f t="shared" si="12"/>
        <v>1</v>
      </c>
      <c r="I249" s="51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  <c r="AH249" s="52"/>
      <c r="AI249" s="52"/>
      <c r="AJ249" s="52"/>
      <c r="AK249" s="52"/>
      <c r="AL249" s="52"/>
      <c r="AM249" s="52"/>
      <c r="AN249" s="52"/>
      <c r="AO249" s="52"/>
      <c r="AP249" s="52"/>
      <c r="AQ249" s="52"/>
      <c r="AR249" s="52"/>
      <c r="AS249" s="52"/>
      <c r="AT249" s="52"/>
      <c r="AU249" s="52"/>
      <c r="AV249" s="52"/>
      <c r="AW249" s="52"/>
      <c r="AX249" s="52"/>
      <c r="AY249" s="52"/>
      <c r="AZ249" s="52"/>
      <c r="BA249" s="52"/>
      <c r="BB249" s="52"/>
      <c r="BC249" s="52"/>
      <c r="BD249" s="52"/>
      <c r="BE249" s="52"/>
      <c r="BF249" s="52"/>
      <c r="BG249" s="52"/>
      <c r="BH249" s="52"/>
      <c r="BI249" s="52"/>
      <c r="BJ249" s="52"/>
      <c r="BK249" s="52"/>
      <c r="BL249" s="52"/>
      <c r="BM249" s="52"/>
      <c r="BN249" s="52"/>
      <c r="BO249" s="52"/>
    </row>
    <row r="250" spans="1:67" s="48" customFormat="1">
      <c r="A250" s="48">
        <v>42</v>
      </c>
      <c r="B250" s="48" t="s">
        <v>31</v>
      </c>
      <c r="C250" s="49" t="s">
        <v>113</v>
      </c>
      <c r="E250" s="50">
        <v>400000</v>
      </c>
      <c r="F250" s="50">
        <v>0</v>
      </c>
      <c r="G250" s="19">
        <f t="shared" si="11"/>
        <v>400000</v>
      </c>
      <c r="H250" s="20">
        <f t="shared" si="12"/>
        <v>1</v>
      </c>
      <c r="I250" s="51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  <c r="AH250" s="52"/>
      <c r="AI250" s="52"/>
      <c r="AJ250" s="52"/>
      <c r="AK250" s="52"/>
      <c r="AL250" s="52"/>
      <c r="AM250" s="52"/>
      <c r="AN250" s="52"/>
      <c r="AO250" s="52"/>
      <c r="AP250" s="52"/>
      <c r="AQ250" s="52"/>
      <c r="AR250" s="52"/>
      <c r="AS250" s="52"/>
      <c r="AT250" s="52"/>
      <c r="AU250" s="52"/>
      <c r="AV250" s="52"/>
      <c r="AW250" s="52"/>
      <c r="AX250" s="52"/>
      <c r="AY250" s="52"/>
      <c r="AZ250" s="52"/>
      <c r="BA250" s="52"/>
      <c r="BB250" s="52"/>
      <c r="BC250" s="52"/>
      <c r="BD250" s="52"/>
      <c r="BE250" s="52"/>
      <c r="BF250" s="52"/>
      <c r="BG250" s="52"/>
      <c r="BH250" s="52"/>
      <c r="BI250" s="52"/>
      <c r="BJ250" s="52"/>
      <c r="BK250" s="52"/>
      <c r="BL250" s="52"/>
      <c r="BM250" s="52"/>
      <c r="BN250" s="52"/>
      <c r="BO250" s="52"/>
    </row>
    <row r="251" spans="1:67" s="48" customFormat="1">
      <c r="A251" s="48">
        <v>421</v>
      </c>
      <c r="B251" s="48" t="s">
        <v>111</v>
      </c>
      <c r="C251" s="49" t="s">
        <v>113</v>
      </c>
      <c r="E251" s="50">
        <v>400000</v>
      </c>
      <c r="F251" s="50">
        <v>0</v>
      </c>
      <c r="G251" s="19">
        <f t="shared" si="11"/>
        <v>400000</v>
      </c>
      <c r="H251" s="20">
        <f t="shared" si="12"/>
        <v>1</v>
      </c>
      <c r="I251" s="51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  <c r="AH251" s="52"/>
      <c r="AI251" s="52"/>
      <c r="AJ251" s="52"/>
      <c r="AK251" s="52"/>
      <c r="AL251" s="52"/>
      <c r="AM251" s="52"/>
      <c r="AN251" s="52"/>
      <c r="AO251" s="52"/>
      <c r="AP251" s="52"/>
      <c r="AQ251" s="52"/>
      <c r="AR251" s="52"/>
      <c r="AS251" s="52"/>
      <c r="AT251" s="52"/>
      <c r="AU251" s="52"/>
      <c r="AV251" s="52"/>
      <c r="AW251" s="52"/>
      <c r="AX251" s="52"/>
      <c r="AY251" s="52"/>
      <c r="AZ251" s="52"/>
      <c r="BA251" s="52"/>
      <c r="BB251" s="52"/>
      <c r="BC251" s="52"/>
      <c r="BD251" s="52"/>
      <c r="BE251" s="52"/>
      <c r="BF251" s="52"/>
      <c r="BG251" s="52"/>
      <c r="BH251" s="52"/>
      <c r="BI251" s="52"/>
      <c r="BJ251" s="52"/>
      <c r="BK251" s="52"/>
      <c r="BL251" s="52"/>
      <c r="BM251" s="52"/>
      <c r="BN251" s="52"/>
      <c r="BO251" s="52"/>
    </row>
    <row r="252" spans="1:67" s="42" customFormat="1">
      <c r="A252" s="42" t="s">
        <v>119</v>
      </c>
      <c r="C252" s="43"/>
      <c r="E252" s="44">
        <v>500000</v>
      </c>
      <c r="F252" s="44">
        <v>0</v>
      </c>
      <c r="G252" s="45">
        <f t="shared" si="11"/>
        <v>500000</v>
      </c>
      <c r="H252" s="46">
        <f t="shared" si="12"/>
        <v>1</v>
      </c>
      <c r="I252" s="30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  <c r="AT252" s="47"/>
      <c r="AU252" s="47"/>
      <c r="AV252" s="47"/>
      <c r="AW252" s="47"/>
      <c r="AX252" s="47"/>
      <c r="AY252" s="47"/>
      <c r="AZ252" s="47"/>
      <c r="BA252" s="47"/>
      <c r="BB252" s="47"/>
      <c r="BC252" s="47"/>
      <c r="BD252" s="47"/>
      <c r="BE252" s="47"/>
      <c r="BF252" s="47"/>
      <c r="BG252" s="47"/>
      <c r="BH252" s="47"/>
      <c r="BI252" s="47"/>
      <c r="BJ252" s="47"/>
      <c r="BK252" s="47"/>
      <c r="BL252" s="47"/>
      <c r="BM252" s="47"/>
      <c r="BN252" s="47"/>
      <c r="BO252" s="47"/>
    </row>
    <row r="253" spans="1:67" s="48" customFormat="1" ht="21">
      <c r="A253" s="48" t="s">
        <v>120</v>
      </c>
      <c r="C253" s="49"/>
      <c r="D253" s="56" t="s">
        <v>1</v>
      </c>
      <c r="E253" s="50">
        <v>500000</v>
      </c>
      <c r="F253" s="50">
        <v>0</v>
      </c>
      <c r="G253" s="19">
        <f t="shared" si="11"/>
        <v>500000</v>
      </c>
      <c r="H253" s="20">
        <f t="shared" si="12"/>
        <v>1</v>
      </c>
      <c r="I253" s="51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  <c r="AH253" s="52"/>
      <c r="AI253" s="52"/>
      <c r="AJ253" s="52"/>
      <c r="AK253" s="52"/>
      <c r="AL253" s="52"/>
      <c r="AM253" s="52"/>
      <c r="AN253" s="52"/>
      <c r="AO253" s="52"/>
      <c r="AP253" s="52"/>
      <c r="AQ253" s="52"/>
      <c r="AR253" s="52"/>
      <c r="AS253" s="52"/>
      <c r="AT253" s="52"/>
      <c r="AU253" s="52"/>
      <c r="AV253" s="52"/>
      <c r="AW253" s="52"/>
      <c r="AX253" s="52"/>
      <c r="AY253" s="52"/>
      <c r="AZ253" s="52"/>
      <c r="BA253" s="52"/>
      <c r="BB253" s="52"/>
      <c r="BC253" s="52"/>
      <c r="BD253" s="52"/>
      <c r="BE253" s="52"/>
      <c r="BF253" s="52"/>
      <c r="BG253" s="52"/>
      <c r="BH253" s="52"/>
      <c r="BI253" s="52"/>
      <c r="BJ253" s="52"/>
      <c r="BK253" s="52"/>
      <c r="BL253" s="52"/>
      <c r="BM253" s="52"/>
      <c r="BN253" s="52"/>
      <c r="BO253" s="52"/>
    </row>
    <row r="254" spans="1:67" s="48" customFormat="1">
      <c r="A254" s="48">
        <v>4</v>
      </c>
      <c r="B254" s="48" t="s">
        <v>30</v>
      </c>
      <c r="C254" s="49" t="s">
        <v>113</v>
      </c>
      <c r="E254" s="50">
        <v>500000</v>
      </c>
      <c r="F254" s="50">
        <v>0</v>
      </c>
      <c r="G254" s="19">
        <f t="shared" si="11"/>
        <v>500000</v>
      </c>
      <c r="H254" s="20">
        <f t="shared" si="12"/>
        <v>1</v>
      </c>
      <c r="I254" s="51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I254" s="52"/>
      <c r="AJ254" s="52"/>
      <c r="AK254" s="52"/>
      <c r="AL254" s="52"/>
      <c r="AM254" s="52"/>
      <c r="AN254" s="52"/>
      <c r="AO254" s="52"/>
      <c r="AP254" s="52"/>
      <c r="AQ254" s="52"/>
      <c r="AR254" s="52"/>
      <c r="AS254" s="52"/>
      <c r="AT254" s="52"/>
      <c r="AU254" s="52"/>
      <c r="AV254" s="52"/>
      <c r="AW254" s="52"/>
      <c r="AX254" s="52"/>
      <c r="AY254" s="52"/>
      <c r="AZ254" s="52"/>
      <c r="BA254" s="52"/>
      <c r="BB254" s="52"/>
      <c r="BC254" s="52"/>
      <c r="BD254" s="52"/>
      <c r="BE254" s="52"/>
      <c r="BF254" s="52"/>
      <c r="BG254" s="52"/>
      <c r="BH254" s="52"/>
      <c r="BI254" s="52"/>
      <c r="BJ254" s="52"/>
      <c r="BK254" s="52"/>
      <c r="BL254" s="52"/>
      <c r="BM254" s="52"/>
      <c r="BN254" s="52"/>
      <c r="BO254" s="52"/>
    </row>
    <row r="255" spans="1:67" s="48" customFormat="1">
      <c r="A255" s="48">
        <v>42</v>
      </c>
      <c r="B255" s="48" t="s">
        <v>31</v>
      </c>
      <c r="C255" s="49" t="s">
        <v>113</v>
      </c>
      <c r="E255" s="50">
        <v>500000</v>
      </c>
      <c r="F255" s="50">
        <v>0</v>
      </c>
      <c r="G255" s="19">
        <f t="shared" si="11"/>
        <v>500000</v>
      </c>
      <c r="H255" s="20">
        <f t="shared" si="12"/>
        <v>1</v>
      </c>
      <c r="I255" s="51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  <c r="AH255" s="52"/>
      <c r="AI255" s="52"/>
      <c r="AJ255" s="52"/>
      <c r="AK255" s="52"/>
      <c r="AL255" s="52"/>
      <c r="AM255" s="52"/>
      <c r="AN255" s="52"/>
      <c r="AO255" s="52"/>
      <c r="AP255" s="52"/>
      <c r="AQ255" s="52"/>
      <c r="AR255" s="52"/>
      <c r="AS255" s="52"/>
      <c r="AT255" s="52"/>
      <c r="AU255" s="52"/>
      <c r="AV255" s="52"/>
      <c r="AW255" s="52"/>
      <c r="AX255" s="52"/>
      <c r="AY255" s="52"/>
      <c r="AZ255" s="52"/>
      <c r="BA255" s="52"/>
      <c r="BB255" s="52"/>
      <c r="BC255" s="52"/>
      <c r="BD255" s="52"/>
      <c r="BE255" s="52"/>
      <c r="BF255" s="52"/>
      <c r="BG255" s="52"/>
      <c r="BH255" s="52"/>
      <c r="BI255" s="52"/>
      <c r="BJ255" s="52"/>
      <c r="BK255" s="52"/>
      <c r="BL255" s="52"/>
      <c r="BM255" s="52"/>
      <c r="BN255" s="52"/>
      <c r="BO255" s="52"/>
    </row>
    <row r="256" spans="1:67" s="48" customFormat="1">
      <c r="A256" s="48">
        <v>421</v>
      </c>
      <c r="B256" s="48" t="s">
        <v>111</v>
      </c>
      <c r="C256" s="49" t="s">
        <v>113</v>
      </c>
      <c r="E256" s="50">
        <v>500000</v>
      </c>
      <c r="F256" s="50">
        <v>0</v>
      </c>
      <c r="G256" s="19">
        <f t="shared" si="11"/>
        <v>500000</v>
      </c>
      <c r="H256" s="20">
        <f t="shared" si="12"/>
        <v>1</v>
      </c>
      <c r="I256" s="51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  <c r="AH256" s="52"/>
      <c r="AI256" s="52"/>
      <c r="AJ256" s="52"/>
      <c r="AK256" s="52"/>
      <c r="AL256" s="52"/>
      <c r="AM256" s="52"/>
      <c r="AN256" s="52"/>
      <c r="AO256" s="52"/>
      <c r="AP256" s="52"/>
      <c r="AQ256" s="52"/>
      <c r="AR256" s="52"/>
      <c r="AS256" s="52"/>
      <c r="AT256" s="52"/>
      <c r="AU256" s="52"/>
      <c r="AV256" s="52"/>
      <c r="AW256" s="52"/>
      <c r="AX256" s="52"/>
      <c r="AY256" s="52"/>
      <c r="AZ256" s="52"/>
      <c r="BA256" s="52"/>
      <c r="BB256" s="52"/>
      <c r="BC256" s="52"/>
      <c r="BD256" s="52"/>
      <c r="BE256" s="52"/>
      <c r="BF256" s="52"/>
      <c r="BG256" s="52"/>
      <c r="BH256" s="52"/>
      <c r="BI256" s="52"/>
      <c r="BJ256" s="52"/>
      <c r="BK256" s="52"/>
      <c r="BL256" s="52"/>
      <c r="BM256" s="52"/>
      <c r="BN256" s="52"/>
      <c r="BO256" s="52"/>
    </row>
    <row r="257" spans="1:67" s="42" customFormat="1">
      <c r="A257" s="42" t="s">
        <v>121</v>
      </c>
      <c r="C257" s="43"/>
      <c r="E257" s="44">
        <v>450000</v>
      </c>
      <c r="F257" s="44">
        <v>0</v>
      </c>
      <c r="G257" s="45">
        <f t="shared" si="11"/>
        <v>450000</v>
      </c>
      <c r="H257" s="46">
        <f t="shared" si="12"/>
        <v>1</v>
      </c>
      <c r="I257" s="30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  <c r="AT257" s="47"/>
      <c r="AU257" s="47"/>
      <c r="AV257" s="47"/>
      <c r="AW257" s="47"/>
      <c r="AX257" s="47"/>
      <c r="AY257" s="47"/>
      <c r="AZ257" s="47"/>
      <c r="BA257" s="47"/>
      <c r="BB257" s="47"/>
      <c r="BC257" s="47"/>
      <c r="BD257" s="47"/>
      <c r="BE257" s="47"/>
      <c r="BF257" s="47"/>
      <c r="BG257" s="47"/>
      <c r="BH257" s="47"/>
      <c r="BI257" s="47"/>
      <c r="BJ257" s="47"/>
      <c r="BK257" s="47"/>
      <c r="BL257" s="47"/>
      <c r="BM257" s="47"/>
      <c r="BN257" s="47"/>
      <c r="BO257" s="47"/>
    </row>
    <row r="258" spans="1:67" s="48" customFormat="1">
      <c r="A258" s="48" t="s">
        <v>122</v>
      </c>
      <c r="C258" s="49"/>
      <c r="E258" s="50">
        <v>450000</v>
      </c>
      <c r="F258" s="50">
        <v>0</v>
      </c>
      <c r="G258" s="19">
        <f t="shared" si="11"/>
        <v>450000</v>
      </c>
      <c r="H258" s="20">
        <f t="shared" si="12"/>
        <v>1</v>
      </c>
      <c r="I258" s="51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  <c r="AR258" s="52"/>
      <c r="AS258" s="52"/>
      <c r="AT258" s="52"/>
      <c r="AU258" s="52"/>
      <c r="AV258" s="52"/>
      <c r="AW258" s="52"/>
      <c r="AX258" s="52"/>
      <c r="AY258" s="52"/>
      <c r="AZ258" s="52"/>
      <c r="BA258" s="52"/>
      <c r="BB258" s="52"/>
      <c r="BC258" s="52"/>
      <c r="BD258" s="52"/>
      <c r="BE258" s="52"/>
      <c r="BF258" s="52"/>
      <c r="BG258" s="52"/>
      <c r="BH258" s="52"/>
      <c r="BI258" s="52"/>
      <c r="BJ258" s="52"/>
      <c r="BK258" s="52"/>
      <c r="BL258" s="52"/>
      <c r="BM258" s="52"/>
      <c r="BN258" s="52"/>
      <c r="BO258" s="52"/>
    </row>
    <row r="259" spans="1:67" s="48" customFormat="1">
      <c r="A259" s="48">
        <v>4</v>
      </c>
      <c r="B259" s="48" t="s">
        <v>30</v>
      </c>
      <c r="C259" s="49" t="s">
        <v>113</v>
      </c>
      <c r="E259" s="50">
        <v>450000</v>
      </c>
      <c r="F259" s="50">
        <v>0</v>
      </c>
      <c r="G259" s="19">
        <f t="shared" si="11"/>
        <v>450000</v>
      </c>
      <c r="H259" s="20">
        <f t="shared" si="12"/>
        <v>1</v>
      </c>
      <c r="I259" s="51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  <c r="AR259" s="52"/>
      <c r="AS259" s="52"/>
      <c r="AT259" s="52"/>
      <c r="AU259" s="52"/>
      <c r="AV259" s="52"/>
      <c r="AW259" s="52"/>
      <c r="AX259" s="52"/>
      <c r="AY259" s="52"/>
      <c r="AZ259" s="52"/>
      <c r="BA259" s="52"/>
      <c r="BB259" s="52"/>
      <c r="BC259" s="52"/>
      <c r="BD259" s="52"/>
      <c r="BE259" s="52"/>
      <c r="BF259" s="52"/>
      <c r="BG259" s="52"/>
      <c r="BH259" s="52"/>
      <c r="BI259" s="52"/>
      <c r="BJ259" s="52"/>
      <c r="BK259" s="52"/>
      <c r="BL259" s="52"/>
      <c r="BM259" s="52"/>
      <c r="BN259" s="52"/>
      <c r="BO259" s="52"/>
    </row>
    <row r="260" spans="1:67" s="48" customFormat="1">
      <c r="A260" s="48">
        <v>42</v>
      </c>
      <c r="B260" s="48" t="s">
        <v>123</v>
      </c>
      <c r="C260" s="49" t="s">
        <v>113</v>
      </c>
      <c r="E260" s="50">
        <v>450000</v>
      </c>
      <c r="F260" s="50">
        <v>0</v>
      </c>
      <c r="G260" s="19">
        <f t="shared" si="11"/>
        <v>450000</v>
      </c>
      <c r="H260" s="20">
        <f t="shared" si="12"/>
        <v>1</v>
      </c>
      <c r="I260" s="51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  <c r="AR260" s="52"/>
      <c r="AS260" s="52"/>
      <c r="AT260" s="52"/>
      <c r="AU260" s="52"/>
      <c r="AV260" s="52"/>
      <c r="AW260" s="52"/>
      <c r="AX260" s="52"/>
      <c r="AY260" s="52"/>
      <c r="AZ260" s="52"/>
      <c r="BA260" s="52"/>
      <c r="BB260" s="52"/>
      <c r="BC260" s="52"/>
      <c r="BD260" s="52"/>
      <c r="BE260" s="52"/>
      <c r="BF260" s="52"/>
      <c r="BG260" s="52"/>
      <c r="BH260" s="52"/>
      <c r="BI260" s="52"/>
      <c r="BJ260" s="52"/>
      <c r="BK260" s="52"/>
      <c r="BL260" s="52"/>
      <c r="BM260" s="52"/>
      <c r="BN260" s="52"/>
      <c r="BO260" s="52"/>
    </row>
    <row r="261" spans="1:67" s="48" customFormat="1">
      <c r="A261" s="48">
        <v>421</v>
      </c>
      <c r="B261" s="48" t="s">
        <v>111</v>
      </c>
      <c r="C261" s="49" t="s">
        <v>113</v>
      </c>
      <c r="E261" s="50">
        <v>450000</v>
      </c>
      <c r="F261" s="50">
        <v>0</v>
      </c>
      <c r="G261" s="19">
        <f t="shared" si="11"/>
        <v>450000</v>
      </c>
      <c r="H261" s="20">
        <f t="shared" si="12"/>
        <v>1</v>
      </c>
      <c r="I261" s="51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  <c r="AS261" s="52"/>
      <c r="AT261" s="52"/>
      <c r="AU261" s="52"/>
      <c r="AV261" s="52"/>
      <c r="AW261" s="52"/>
      <c r="AX261" s="52"/>
      <c r="AY261" s="52"/>
      <c r="AZ261" s="52"/>
      <c r="BA261" s="52"/>
      <c r="BB261" s="52"/>
      <c r="BC261" s="52"/>
      <c r="BD261" s="52"/>
      <c r="BE261" s="52"/>
      <c r="BF261" s="52"/>
      <c r="BG261" s="52"/>
      <c r="BH261" s="52"/>
      <c r="BI261" s="52"/>
      <c r="BJ261" s="52"/>
      <c r="BK261" s="52"/>
      <c r="BL261" s="52"/>
      <c r="BM261" s="52"/>
      <c r="BN261" s="52"/>
      <c r="BO261" s="52"/>
    </row>
    <row r="262" spans="1:67" s="42" customFormat="1">
      <c r="A262" s="42" t="s">
        <v>124</v>
      </c>
      <c r="C262" s="43"/>
      <c r="E262" s="44">
        <v>100000</v>
      </c>
      <c r="F262" s="44">
        <v>100000</v>
      </c>
      <c r="G262" s="45">
        <f t="shared" si="11"/>
        <v>0</v>
      </c>
      <c r="H262" s="46">
        <f t="shared" si="12"/>
        <v>0</v>
      </c>
      <c r="I262" s="30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  <c r="AD262" s="47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  <c r="AT262" s="47"/>
      <c r="AU262" s="47"/>
      <c r="AV262" s="47"/>
      <c r="AW262" s="47"/>
      <c r="AX262" s="47"/>
      <c r="AY262" s="47"/>
      <c r="AZ262" s="47"/>
      <c r="BA262" s="47"/>
      <c r="BB262" s="47"/>
      <c r="BC262" s="47"/>
      <c r="BD262" s="47"/>
      <c r="BE262" s="47"/>
      <c r="BF262" s="47"/>
      <c r="BG262" s="47"/>
      <c r="BH262" s="47"/>
      <c r="BI262" s="47"/>
      <c r="BJ262" s="47"/>
      <c r="BK262" s="47"/>
      <c r="BL262" s="47"/>
      <c r="BM262" s="47"/>
      <c r="BN262" s="47"/>
      <c r="BO262" s="47"/>
    </row>
    <row r="263" spans="1:67" s="48" customFormat="1" ht="21">
      <c r="A263" s="67" t="s">
        <v>125</v>
      </c>
      <c r="C263" s="49"/>
      <c r="D263" s="56" t="s">
        <v>1</v>
      </c>
      <c r="E263" s="50">
        <v>100000</v>
      </c>
      <c r="F263" s="50">
        <v>100000</v>
      </c>
      <c r="G263" s="19">
        <f t="shared" si="11"/>
        <v>0</v>
      </c>
      <c r="H263" s="20">
        <f t="shared" si="12"/>
        <v>0</v>
      </c>
      <c r="I263" s="51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  <c r="AS263" s="52"/>
      <c r="AT263" s="52"/>
      <c r="AU263" s="52"/>
      <c r="AV263" s="52"/>
      <c r="AW263" s="52"/>
      <c r="AX263" s="52"/>
      <c r="AY263" s="52"/>
      <c r="AZ263" s="52"/>
      <c r="BA263" s="52"/>
      <c r="BB263" s="52"/>
      <c r="BC263" s="52"/>
      <c r="BD263" s="52"/>
      <c r="BE263" s="52"/>
      <c r="BF263" s="52"/>
      <c r="BG263" s="52"/>
      <c r="BH263" s="52"/>
      <c r="BI263" s="52"/>
      <c r="BJ263" s="52"/>
      <c r="BK263" s="52"/>
      <c r="BL263" s="52"/>
      <c r="BM263" s="52"/>
      <c r="BN263" s="52"/>
      <c r="BO263" s="52"/>
    </row>
    <row r="264" spans="1:67" s="48" customFormat="1">
      <c r="A264" s="48">
        <v>4</v>
      </c>
      <c r="B264" s="48" t="s">
        <v>30</v>
      </c>
      <c r="C264" s="49" t="s">
        <v>113</v>
      </c>
      <c r="E264" s="50">
        <v>100000</v>
      </c>
      <c r="F264" s="50">
        <v>100000</v>
      </c>
      <c r="G264" s="19">
        <f t="shared" si="11"/>
        <v>0</v>
      </c>
      <c r="H264" s="20">
        <f t="shared" si="12"/>
        <v>0</v>
      </c>
      <c r="I264" s="51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  <c r="AS264" s="52"/>
      <c r="AT264" s="52"/>
      <c r="AU264" s="52"/>
      <c r="AV264" s="52"/>
      <c r="AW264" s="52"/>
      <c r="AX264" s="52"/>
      <c r="AY264" s="52"/>
      <c r="AZ264" s="52"/>
      <c r="BA264" s="52"/>
      <c r="BB264" s="52"/>
      <c r="BC264" s="52"/>
      <c r="BD264" s="52"/>
      <c r="BE264" s="52"/>
      <c r="BF264" s="52"/>
      <c r="BG264" s="52"/>
      <c r="BH264" s="52"/>
      <c r="BI264" s="52"/>
      <c r="BJ264" s="52"/>
      <c r="BK264" s="52"/>
      <c r="BL264" s="52"/>
      <c r="BM264" s="52"/>
      <c r="BN264" s="52"/>
      <c r="BO264" s="52"/>
    </row>
    <row r="265" spans="1:67" s="48" customFormat="1">
      <c r="A265" s="48">
        <v>42</v>
      </c>
      <c r="B265" s="48" t="s">
        <v>31</v>
      </c>
      <c r="C265" s="49" t="s">
        <v>113</v>
      </c>
      <c r="E265" s="50">
        <v>100000</v>
      </c>
      <c r="F265" s="50">
        <v>100000</v>
      </c>
      <c r="G265" s="19">
        <f t="shared" si="11"/>
        <v>0</v>
      </c>
      <c r="H265" s="20">
        <f t="shared" si="12"/>
        <v>0</v>
      </c>
      <c r="I265" s="51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  <c r="AS265" s="52"/>
      <c r="AT265" s="52"/>
      <c r="AU265" s="52"/>
      <c r="AV265" s="52"/>
      <c r="AW265" s="52"/>
      <c r="AX265" s="52"/>
      <c r="AY265" s="52"/>
      <c r="AZ265" s="52"/>
      <c r="BA265" s="52"/>
      <c r="BB265" s="52"/>
      <c r="BC265" s="52"/>
      <c r="BD265" s="52"/>
      <c r="BE265" s="52"/>
      <c r="BF265" s="52"/>
      <c r="BG265" s="52"/>
      <c r="BH265" s="52"/>
      <c r="BI265" s="52"/>
      <c r="BJ265" s="52"/>
      <c r="BK265" s="52"/>
      <c r="BL265" s="52"/>
      <c r="BM265" s="52"/>
      <c r="BN265" s="52"/>
      <c r="BO265" s="52"/>
    </row>
    <row r="266" spans="1:67" s="48" customFormat="1">
      <c r="A266" s="48">
        <v>422</v>
      </c>
      <c r="B266" s="48" t="s">
        <v>32</v>
      </c>
      <c r="C266" s="49" t="s">
        <v>113</v>
      </c>
      <c r="E266" s="50">
        <v>100000</v>
      </c>
      <c r="F266" s="50">
        <v>100000</v>
      </c>
      <c r="G266" s="19">
        <f t="shared" si="11"/>
        <v>0</v>
      </c>
      <c r="H266" s="20">
        <f t="shared" si="12"/>
        <v>0</v>
      </c>
      <c r="I266" s="51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  <c r="AS266" s="52"/>
      <c r="AT266" s="52"/>
      <c r="AU266" s="52"/>
      <c r="AV266" s="52"/>
      <c r="AW266" s="52"/>
      <c r="AX266" s="52"/>
      <c r="AY266" s="52"/>
      <c r="AZ266" s="52"/>
      <c r="BA266" s="52"/>
      <c r="BB266" s="52"/>
      <c r="BC266" s="52"/>
      <c r="BD266" s="52"/>
      <c r="BE266" s="52"/>
      <c r="BF266" s="52"/>
      <c r="BG266" s="52"/>
      <c r="BH266" s="52"/>
      <c r="BI266" s="52"/>
      <c r="BJ266" s="52"/>
      <c r="BK266" s="52"/>
      <c r="BL266" s="52"/>
      <c r="BM266" s="52"/>
      <c r="BN266" s="52"/>
      <c r="BO266" s="52"/>
    </row>
    <row r="267" spans="1:67" s="42" customFormat="1">
      <c r="A267" s="42" t="s">
        <v>126</v>
      </c>
      <c r="C267" s="43"/>
      <c r="E267" s="44">
        <v>326000</v>
      </c>
      <c r="F267" s="44">
        <v>390000</v>
      </c>
      <c r="G267" s="45">
        <f t="shared" si="11"/>
        <v>-64000</v>
      </c>
      <c r="H267" s="46">
        <f t="shared" si="12"/>
        <v>-0.19631901840490798</v>
      </c>
      <c r="I267" s="30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  <c r="AC267" s="47"/>
      <c r="AD267" s="47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  <c r="AT267" s="47"/>
      <c r="AU267" s="47"/>
      <c r="AV267" s="47"/>
      <c r="AW267" s="47"/>
      <c r="AX267" s="47"/>
      <c r="AY267" s="47"/>
      <c r="AZ267" s="47"/>
      <c r="BA267" s="47"/>
      <c r="BB267" s="47"/>
      <c r="BC267" s="47"/>
      <c r="BD267" s="47"/>
      <c r="BE267" s="47"/>
      <c r="BF267" s="47"/>
      <c r="BG267" s="47"/>
      <c r="BH267" s="47"/>
      <c r="BI267" s="47"/>
      <c r="BJ267" s="47"/>
      <c r="BK267" s="47"/>
      <c r="BL267" s="47"/>
      <c r="BM267" s="47"/>
      <c r="BN267" s="47"/>
      <c r="BO267" s="47"/>
    </row>
    <row r="268" spans="1:67" s="48" customFormat="1" ht="21">
      <c r="A268" s="67" t="s">
        <v>125</v>
      </c>
      <c r="C268" s="49"/>
      <c r="D268" s="56" t="s">
        <v>1</v>
      </c>
      <c r="E268" s="50">
        <v>326000</v>
      </c>
      <c r="F268" s="50">
        <v>390000</v>
      </c>
      <c r="G268" s="19">
        <f t="shared" si="11"/>
        <v>-64000</v>
      </c>
      <c r="H268" s="20">
        <f t="shared" si="12"/>
        <v>-0.19631901840490798</v>
      </c>
      <c r="I268" s="51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  <c r="AN268" s="52"/>
      <c r="AO268" s="52"/>
      <c r="AP268" s="52"/>
      <c r="AQ268" s="52"/>
      <c r="AR268" s="52"/>
      <c r="AS268" s="52"/>
      <c r="AT268" s="52"/>
      <c r="AU268" s="52"/>
      <c r="AV268" s="52"/>
      <c r="AW268" s="52"/>
      <c r="AX268" s="52"/>
      <c r="AY268" s="52"/>
      <c r="AZ268" s="52"/>
      <c r="BA268" s="52"/>
      <c r="BB268" s="52"/>
      <c r="BC268" s="52"/>
      <c r="BD268" s="52"/>
      <c r="BE268" s="52"/>
      <c r="BF268" s="52"/>
      <c r="BG268" s="52"/>
      <c r="BH268" s="52"/>
      <c r="BI268" s="52"/>
      <c r="BJ268" s="52"/>
      <c r="BK268" s="52"/>
      <c r="BL268" s="52"/>
      <c r="BM268" s="52"/>
      <c r="BN268" s="52"/>
      <c r="BO268" s="52"/>
    </row>
    <row r="269" spans="1:67" s="48" customFormat="1">
      <c r="A269" s="48">
        <v>4</v>
      </c>
      <c r="B269" s="48" t="s">
        <v>30</v>
      </c>
      <c r="C269" s="49" t="s">
        <v>16</v>
      </c>
      <c r="E269" s="50">
        <v>326000</v>
      </c>
      <c r="F269" s="50">
        <v>390000</v>
      </c>
      <c r="G269" s="19">
        <f t="shared" si="11"/>
        <v>-64000</v>
      </c>
      <c r="H269" s="20">
        <f t="shared" si="12"/>
        <v>-0.19631901840490798</v>
      </c>
      <c r="I269" s="51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  <c r="AQ269" s="52"/>
      <c r="AR269" s="52"/>
      <c r="AS269" s="52"/>
      <c r="AT269" s="52"/>
      <c r="AU269" s="52"/>
      <c r="AV269" s="52"/>
      <c r="AW269" s="52"/>
      <c r="AX269" s="52"/>
      <c r="AY269" s="52"/>
      <c r="AZ269" s="52"/>
      <c r="BA269" s="52"/>
      <c r="BB269" s="52"/>
      <c r="BC269" s="52"/>
      <c r="BD269" s="52"/>
      <c r="BE269" s="52"/>
      <c r="BF269" s="52"/>
      <c r="BG269" s="52"/>
      <c r="BH269" s="52"/>
      <c r="BI269" s="52"/>
      <c r="BJ269" s="52"/>
      <c r="BK269" s="52"/>
      <c r="BL269" s="52"/>
      <c r="BM269" s="52"/>
      <c r="BN269" s="52"/>
      <c r="BO269" s="52"/>
    </row>
    <row r="270" spans="1:67" s="48" customFormat="1">
      <c r="A270" s="48">
        <v>42</v>
      </c>
      <c r="B270" s="48" t="s">
        <v>31</v>
      </c>
      <c r="C270" s="49" t="s">
        <v>16</v>
      </c>
      <c r="E270" s="50">
        <v>326000</v>
      </c>
      <c r="F270" s="50">
        <v>390000</v>
      </c>
      <c r="G270" s="19">
        <f t="shared" si="11"/>
        <v>-64000</v>
      </c>
      <c r="H270" s="20">
        <f t="shared" si="12"/>
        <v>-0.19631901840490798</v>
      </c>
      <c r="I270" s="51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  <c r="AQ270" s="52"/>
      <c r="AR270" s="52"/>
      <c r="AS270" s="52"/>
      <c r="AT270" s="52"/>
      <c r="AU270" s="52"/>
      <c r="AV270" s="52"/>
      <c r="AW270" s="52"/>
      <c r="AX270" s="52"/>
      <c r="AY270" s="52"/>
      <c r="AZ270" s="52"/>
      <c r="BA270" s="52"/>
      <c r="BB270" s="52"/>
      <c r="BC270" s="52"/>
      <c r="BD270" s="52"/>
      <c r="BE270" s="52"/>
      <c r="BF270" s="52"/>
      <c r="BG270" s="52"/>
      <c r="BH270" s="52"/>
      <c r="BI270" s="52"/>
      <c r="BJ270" s="52"/>
      <c r="BK270" s="52"/>
      <c r="BL270" s="52"/>
      <c r="BM270" s="52"/>
      <c r="BN270" s="52"/>
      <c r="BO270" s="52"/>
    </row>
    <row r="271" spans="1:67" s="48" customFormat="1">
      <c r="A271" s="48">
        <v>422</v>
      </c>
      <c r="B271" s="48" t="s">
        <v>32</v>
      </c>
      <c r="C271" s="49" t="s">
        <v>16</v>
      </c>
      <c r="E271" s="50">
        <v>326000</v>
      </c>
      <c r="F271" s="50">
        <v>390000</v>
      </c>
      <c r="G271" s="19">
        <f t="shared" si="11"/>
        <v>-64000</v>
      </c>
      <c r="H271" s="20">
        <f t="shared" si="12"/>
        <v>-0.19631901840490798</v>
      </c>
      <c r="I271" s="51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  <c r="AQ271" s="52"/>
      <c r="AR271" s="52"/>
      <c r="AS271" s="52"/>
      <c r="AT271" s="52"/>
      <c r="AU271" s="52"/>
      <c r="AV271" s="52"/>
      <c r="AW271" s="52"/>
      <c r="AX271" s="52"/>
      <c r="AY271" s="52"/>
      <c r="AZ271" s="52"/>
      <c r="BA271" s="52"/>
      <c r="BB271" s="52"/>
      <c r="BC271" s="52"/>
      <c r="BD271" s="52"/>
      <c r="BE271" s="52"/>
      <c r="BF271" s="52"/>
      <c r="BG271" s="52"/>
      <c r="BH271" s="52"/>
      <c r="BI271" s="52"/>
      <c r="BJ271" s="52"/>
      <c r="BK271" s="52"/>
      <c r="BL271" s="52"/>
      <c r="BM271" s="52"/>
      <c r="BN271" s="52"/>
      <c r="BO271" s="52"/>
    </row>
    <row r="272" spans="1:67" s="42" customFormat="1">
      <c r="A272" s="42" t="s">
        <v>127</v>
      </c>
      <c r="C272" s="43"/>
      <c r="E272" s="44">
        <v>500000</v>
      </c>
      <c r="F272" s="44">
        <v>180000</v>
      </c>
      <c r="G272" s="45">
        <f t="shared" si="11"/>
        <v>320000</v>
      </c>
      <c r="H272" s="46">
        <f t="shared" si="12"/>
        <v>0.64</v>
      </c>
      <c r="I272" s="30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  <c r="AC272" s="47"/>
      <c r="AD272" s="47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  <c r="AT272" s="47"/>
      <c r="AU272" s="47"/>
      <c r="AV272" s="47"/>
      <c r="AW272" s="47"/>
      <c r="AX272" s="47"/>
      <c r="AY272" s="47"/>
      <c r="AZ272" s="47"/>
      <c r="BA272" s="47"/>
      <c r="BB272" s="47"/>
      <c r="BC272" s="47"/>
      <c r="BD272" s="47"/>
      <c r="BE272" s="47"/>
      <c r="BF272" s="47"/>
      <c r="BG272" s="47"/>
      <c r="BH272" s="47"/>
      <c r="BI272" s="47"/>
      <c r="BJ272" s="47"/>
      <c r="BK272" s="47"/>
      <c r="BL272" s="47"/>
      <c r="BM272" s="47"/>
      <c r="BN272" s="47"/>
      <c r="BO272" s="47"/>
    </row>
    <row r="273" spans="1:67" s="48" customFormat="1" ht="21">
      <c r="A273" s="48" t="s">
        <v>120</v>
      </c>
      <c r="C273" s="49"/>
      <c r="D273" s="56" t="s">
        <v>1</v>
      </c>
      <c r="E273" s="50">
        <v>500000</v>
      </c>
      <c r="F273" s="50">
        <v>180000</v>
      </c>
      <c r="G273" s="19">
        <f t="shared" si="11"/>
        <v>320000</v>
      </c>
      <c r="H273" s="20">
        <f t="shared" si="12"/>
        <v>0.64</v>
      </c>
      <c r="I273" s="51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  <c r="AQ273" s="52"/>
      <c r="AR273" s="52"/>
      <c r="AS273" s="52"/>
      <c r="AT273" s="52"/>
      <c r="AU273" s="52"/>
      <c r="AV273" s="52"/>
      <c r="AW273" s="52"/>
      <c r="AX273" s="52"/>
      <c r="AY273" s="52"/>
      <c r="AZ273" s="52"/>
      <c r="BA273" s="52"/>
      <c r="BB273" s="52"/>
      <c r="BC273" s="52"/>
      <c r="BD273" s="52"/>
      <c r="BE273" s="52"/>
      <c r="BF273" s="52"/>
      <c r="BG273" s="52"/>
      <c r="BH273" s="52"/>
      <c r="BI273" s="52"/>
      <c r="BJ273" s="52"/>
      <c r="BK273" s="52"/>
      <c r="BL273" s="52"/>
      <c r="BM273" s="52"/>
      <c r="BN273" s="52"/>
      <c r="BO273" s="52"/>
    </row>
    <row r="274" spans="1:67" s="48" customFormat="1">
      <c r="A274" s="48">
        <v>4</v>
      </c>
      <c r="B274" s="48" t="s">
        <v>30</v>
      </c>
      <c r="C274" s="49" t="s">
        <v>128</v>
      </c>
      <c r="E274" s="50">
        <v>500000</v>
      </c>
      <c r="F274" s="50">
        <v>180000</v>
      </c>
      <c r="G274" s="19">
        <f t="shared" si="11"/>
        <v>320000</v>
      </c>
      <c r="H274" s="20">
        <f t="shared" si="12"/>
        <v>0.64</v>
      </c>
      <c r="I274" s="51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  <c r="AR274" s="52"/>
      <c r="AS274" s="52"/>
      <c r="AT274" s="52"/>
      <c r="AU274" s="52"/>
      <c r="AV274" s="52"/>
      <c r="AW274" s="52"/>
      <c r="AX274" s="52"/>
      <c r="AY274" s="52"/>
      <c r="AZ274" s="52"/>
      <c r="BA274" s="52"/>
      <c r="BB274" s="52"/>
      <c r="BC274" s="52"/>
      <c r="BD274" s="52"/>
      <c r="BE274" s="52"/>
      <c r="BF274" s="52"/>
      <c r="BG274" s="52"/>
      <c r="BH274" s="52"/>
      <c r="BI274" s="52"/>
      <c r="BJ274" s="52"/>
      <c r="BK274" s="52"/>
      <c r="BL274" s="52"/>
      <c r="BM274" s="52"/>
      <c r="BN274" s="52"/>
      <c r="BO274" s="52"/>
    </row>
    <row r="275" spans="1:67" s="48" customFormat="1">
      <c r="A275" s="48">
        <v>41</v>
      </c>
      <c r="B275" s="48" t="s">
        <v>116</v>
      </c>
      <c r="C275" s="49" t="s">
        <v>128</v>
      </c>
      <c r="E275" s="50">
        <v>500000</v>
      </c>
      <c r="F275" s="50">
        <v>180000</v>
      </c>
      <c r="G275" s="19">
        <f t="shared" si="11"/>
        <v>320000</v>
      </c>
      <c r="H275" s="20">
        <f t="shared" si="12"/>
        <v>0.64</v>
      </c>
      <c r="I275" s="51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  <c r="AR275" s="52"/>
      <c r="AS275" s="52"/>
      <c r="AT275" s="52"/>
      <c r="AU275" s="52"/>
      <c r="AV275" s="52"/>
      <c r="AW275" s="52"/>
      <c r="AX275" s="52"/>
      <c r="AY275" s="52"/>
      <c r="AZ275" s="52"/>
      <c r="BA275" s="52"/>
      <c r="BB275" s="52"/>
      <c r="BC275" s="52"/>
      <c r="BD275" s="52"/>
      <c r="BE275" s="52"/>
      <c r="BF275" s="52"/>
      <c r="BG275" s="52"/>
      <c r="BH275" s="52"/>
      <c r="BI275" s="52"/>
      <c r="BJ275" s="52"/>
      <c r="BK275" s="52"/>
      <c r="BL275" s="52"/>
      <c r="BM275" s="52"/>
      <c r="BN275" s="52"/>
      <c r="BO275" s="52"/>
    </row>
    <row r="276" spans="1:67" s="48" customFormat="1">
      <c r="A276" s="48">
        <v>412</v>
      </c>
      <c r="B276" s="48" t="s">
        <v>117</v>
      </c>
      <c r="C276" s="49" t="s">
        <v>128</v>
      </c>
      <c r="E276" s="50">
        <v>500000</v>
      </c>
      <c r="F276" s="50">
        <v>180000</v>
      </c>
      <c r="G276" s="19">
        <f t="shared" si="11"/>
        <v>320000</v>
      </c>
      <c r="H276" s="20">
        <f t="shared" si="12"/>
        <v>0.64</v>
      </c>
      <c r="I276" s="51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  <c r="AR276" s="52"/>
      <c r="AS276" s="52"/>
      <c r="AT276" s="52"/>
      <c r="AU276" s="52"/>
      <c r="AV276" s="52"/>
      <c r="AW276" s="52"/>
      <c r="AX276" s="52"/>
      <c r="AY276" s="52"/>
      <c r="AZ276" s="52"/>
      <c r="BA276" s="52"/>
      <c r="BB276" s="52"/>
      <c r="BC276" s="52"/>
      <c r="BD276" s="52"/>
      <c r="BE276" s="52"/>
      <c r="BF276" s="52"/>
      <c r="BG276" s="52"/>
      <c r="BH276" s="52"/>
      <c r="BI276" s="52"/>
      <c r="BJ276" s="52"/>
      <c r="BK276" s="52"/>
      <c r="BL276" s="52"/>
      <c r="BM276" s="52"/>
      <c r="BN276" s="52"/>
      <c r="BO276" s="52"/>
    </row>
    <row r="277" spans="1:67" s="42" customFormat="1">
      <c r="A277" s="42" t="s">
        <v>129</v>
      </c>
      <c r="C277" s="43"/>
      <c r="E277" s="44">
        <v>75000</v>
      </c>
      <c r="F277" s="44">
        <v>0</v>
      </c>
      <c r="G277" s="45">
        <f t="shared" si="11"/>
        <v>75000</v>
      </c>
      <c r="H277" s="46">
        <f t="shared" si="12"/>
        <v>1</v>
      </c>
      <c r="I277" s="30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  <c r="AC277" s="47"/>
      <c r="AD277" s="47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  <c r="AT277" s="47"/>
      <c r="AU277" s="47"/>
      <c r="AV277" s="47"/>
      <c r="AW277" s="47"/>
      <c r="AX277" s="47"/>
      <c r="AY277" s="47"/>
      <c r="AZ277" s="47"/>
      <c r="BA277" s="47"/>
      <c r="BB277" s="47"/>
      <c r="BC277" s="47"/>
      <c r="BD277" s="47"/>
      <c r="BE277" s="47"/>
      <c r="BF277" s="47"/>
      <c r="BG277" s="47"/>
      <c r="BH277" s="47"/>
      <c r="BI277" s="47"/>
      <c r="BJ277" s="47"/>
      <c r="BK277" s="47"/>
      <c r="BL277" s="47"/>
      <c r="BM277" s="47"/>
      <c r="BN277" s="47"/>
      <c r="BO277" s="47"/>
    </row>
    <row r="278" spans="1:67" s="48" customFormat="1" ht="21">
      <c r="A278" s="48" t="s">
        <v>20</v>
      </c>
      <c r="C278" s="49"/>
      <c r="D278" s="56" t="s">
        <v>1</v>
      </c>
      <c r="E278" s="50">
        <v>75000</v>
      </c>
      <c r="F278" s="50">
        <v>0</v>
      </c>
      <c r="G278" s="19">
        <f t="shared" si="11"/>
        <v>75000</v>
      </c>
      <c r="H278" s="20">
        <f t="shared" si="12"/>
        <v>1</v>
      </c>
      <c r="I278" s="51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  <c r="AR278" s="52"/>
      <c r="AS278" s="52"/>
      <c r="AT278" s="52"/>
      <c r="AU278" s="52"/>
      <c r="AV278" s="52"/>
      <c r="AW278" s="52"/>
      <c r="AX278" s="52"/>
      <c r="AY278" s="52"/>
      <c r="AZ278" s="52"/>
      <c r="BA278" s="52"/>
      <c r="BB278" s="52"/>
      <c r="BC278" s="52"/>
      <c r="BD278" s="52"/>
      <c r="BE278" s="52"/>
      <c r="BF278" s="52"/>
      <c r="BG278" s="52"/>
      <c r="BH278" s="52"/>
      <c r="BI278" s="52"/>
      <c r="BJ278" s="52"/>
      <c r="BK278" s="52"/>
      <c r="BL278" s="52"/>
      <c r="BM278" s="52"/>
      <c r="BN278" s="52"/>
      <c r="BO278" s="52"/>
    </row>
    <row r="279" spans="1:67" s="48" customFormat="1">
      <c r="A279" s="48">
        <v>4</v>
      </c>
      <c r="B279" s="48" t="s">
        <v>30</v>
      </c>
      <c r="C279" s="49" t="s">
        <v>16</v>
      </c>
      <c r="E279" s="50">
        <v>75000</v>
      </c>
      <c r="F279" s="50">
        <v>0</v>
      </c>
      <c r="G279" s="19">
        <f t="shared" si="11"/>
        <v>75000</v>
      </c>
      <c r="H279" s="20">
        <f t="shared" si="12"/>
        <v>1</v>
      </c>
      <c r="I279" s="51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  <c r="AS279" s="52"/>
      <c r="AT279" s="52"/>
      <c r="AU279" s="52"/>
      <c r="AV279" s="52"/>
      <c r="AW279" s="52"/>
      <c r="AX279" s="52"/>
      <c r="AY279" s="52"/>
      <c r="AZ279" s="52"/>
      <c r="BA279" s="52"/>
      <c r="BB279" s="52"/>
      <c r="BC279" s="52"/>
      <c r="BD279" s="52"/>
      <c r="BE279" s="52"/>
      <c r="BF279" s="52"/>
      <c r="BG279" s="52"/>
      <c r="BH279" s="52"/>
      <c r="BI279" s="52"/>
      <c r="BJ279" s="52"/>
      <c r="BK279" s="52"/>
      <c r="BL279" s="52"/>
      <c r="BM279" s="52"/>
      <c r="BN279" s="52"/>
      <c r="BO279" s="52"/>
    </row>
    <row r="280" spans="1:67" s="48" customFormat="1">
      <c r="A280" s="48">
        <v>41</v>
      </c>
      <c r="B280" s="48" t="s">
        <v>116</v>
      </c>
      <c r="C280" s="49" t="s">
        <v>16</v>
      </c>
      <c r="E280" s="50">
        <v>75000</v>
      </c>
      <c r="F280" s="50">
        <v>0</v>
      </c>
      <c r="G280" s="19">
        <f t="shared" si="11"/>
        <v>75000</v>
      </c>
      <c r="H280" s="20">
        <f t="shared" si="12"/>
        <v>1</v>
      </c>
      <c r="I280" s="51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  <c r="AS280" s="52"/>
      <c r="AT280" s="52"/>
      <c r="AU280" s="52"/>
      <c r="AV280" s="52"/>
      <c r="AW280" s="52"/>
      <c r="AX280" s="52"/>
      <c r="AY280" s="52"/>
      <c r="AZ280" s="52"/>
      <c r="BA280" s="52"/>
      <c r="BB280" s="52"/>
      <c r="BC280" s="52"/>
      <c r="BD280" s="52"/>
      <c r="BE280" s="52"/>
      <c r="BF280" s="52"/>
      <c r="BG280" s="52"/>
      <c r="BH280" s="52"/>
      <c r="BI280" s="52"/>
      <c r="BJ280" s="52"/>
      <c r="BK280" s="52"/>
      <c r="BL280" s="52"/>
      <c r="BM280" s="52"/>
      <c r="BN280" s="52"/>
      <c r="BO280" s="52"/>
    </row>
    <row r="281" spans="1:67" s="48" customFormat="1">
      <c r="A281" s="48">
        <v>411</v>
      </c>
      <c r="B281" s="48" t="s">
        <v>130</v>
      </c>
      <c r="C281" s="49" t="s">
        <v>16</v>
      </c>
      <c r="E281" s="50">
        <v>75000</v>
      </c>
      <c r="F281" s="50">
        <v>0</v>
      </c>
      <c r="G281" s="19">
        <f t="shared" si="11"/>
        <v>75000</v>
      </c>
      <c r="H281" s="20">
        <f t="shared" si="12"/>
        <v>1</v>
      </c>
      <c r="I281" s="51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  <c r="AR281" s="52"/>
      <c r="AS281" s="52"/>
      <c r="AT281" s="52"/>
      <c r="AU281" s="52"/>
      <c r="AV281" s="52"/>
      <c r="AW281" s="52"/>
      <c r="AX281" s="52"/>
      <c r="AY281" s="52"/>
      <c r="AZ281" s="52"/>
      <c r="BA281" s="52"/>
      <c r="BB281" s="52"/>
      <c r="BC281" s="52"/>
      <c r="BD281" s="52"/>
      <c r="BE281" s="52"/>
      <c r="BF281" s="52"/>
      <c r="BG281" s="52"/>
      <c r="BH281" s="52"/>
      <c r="BI281" s="52"/>
      <c r="BJ281" s="52"/>
      <c r="BK281" s="52"/>
      <c r="BL281" s="52"/>
      <c r="BM281" s="52"/>
      <c r="BN281" s="52"/>
      <c r="BO281" s="52"/>
    </row>
    <row r="282" spans="1:67" s="69" customFormat="1">
      <c r="A282" s="42" t="s">
        <v>131</v>
      </c>
      <c r="B282" s="42"/>
      <c r="C282" s="43"/>
      <c r="D282" s="42"/>
      <c r="E282" s="44">
        <v>80000</v>
      </c>
      <c r="F282" s="44">
        <v>80000</v>
      </c>
      <c r="G282" s="45">
        <f t="shared" si="11"/>
        <v>0</v>
      </c>
      <c r="H282" s="46">
        <f t="shared" si="12"/>
        <v>0</v>
      </c>
      <c r="I282" s="30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  <c r="AA282" s="68"/>
      <c r="AB282" s="68"/>
      <c r="AC282" s="68"/>
      <c r="AD282" s="68"/>
      <c r="AE282" s="68"/>
      <c r="AF282" s="68"/>
      <c r="AG282" s="68"/>
      <c r="AH282" s="68"/>
      <c r="AI282" s="68"/>
      <c r="AJ282" s="68"/>
      <c r="AK282" s="68"/>
      <c r="AL282" s="68"/>
      <c r="AM282" s="68"/>
      <c r="AN282" s="68"/>
      <c r="AO282" s="68"/>
      <c r="AP282" s="68"/>
      <c r="AQ282" s="68"/>
      <c r="AR282" s="68"/>
      <c r="AS282" s="68"/>
      <c r="AT282" s="68"/>
      <c r="AU282" s="68"/>
      <c r="AV282" s="68"/>
      <c r="AW282" s="68"/>
      <c r="AX282" s="68"/>
      <c r="AY282" s="68"/>
      <c r="AZ282" s="68"/>
      <c r="BA282" s="68"/>
      <c r="BB282" s="68"/>
      <c r="BC282" s="68"/>
      <c r="BD282" s="68"/>
      <c r="BE282" s="68"/>
      <c r="BF282" s="68"/>
      <c r="BG282" s="68"/>
      <c r="BH282" s="68"/>
      <c r="BI282" s="68"/>
      <c r="BJ282" s="68"/>
      <c r="BK282" s="68"/>
      <c r="BL282" s="68"/>
      <c r="BM282" s="68"/>
      <c r="BN282" s="68"/>
      <c r="BO282" s="68"/>
    </row>
    <row r="283" spans="1:67" s="71" customFormat="1" ht="21">
      <c r="A283" s="48" t="s">
        <v>20</v>
      </c>
      <c r="B283" s="48"/>
      <c r="C283" s="49"/>
      <c r="D283" s="56" t="s">
        <v>1</v>
      </c>
      <c r="E283" s="50">
        <v>80000</v>
      </c>
      <c r="F283" s="50">
        <v>80000</v>
      </c>
      <c r="G283" s="19">
        <f t="shared" si="11"/>
        <v>0</v>
      </c>
      <c r="H283" s="20">
        <f t="shared" si="12"/>
        <v>0</v>
      </c>
      <c r="I283" s="51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  <c r="AA283" s="70"/>
      <c r="AB283" s="70"/>
      <c r="AC283" s="70"/>
      <c r="AD283" s="70"/>
      <c r="AE283" s="70"/>
      <c r="AF283" s="70"/>
      <c r="AG283" s="70"/>
      <c r="AH283" s="70"/>
      <c r="AI283" s="70"/>
      <c r="AJ283" s="70"/>
      <c r="AK283" s="70"/>
      <c r="AL283" s="70"/>
      <c r="AM283" s="70"/>
      <c r="AN283" s="70"/>
      <c r="AO283" s="70"/>
      <c r="AP283" s="70"/>
      <c r="AQ283" s="70"/>
      <c r="AR283" s="70"/>
      <c r="AS283" s="70"/>
      <c r="AT283" s="70"/>
      <c r="AU283" s="70"/>
      <c r="AV283" s="70"/>
      <c r="AW283" s="70"/>
      <c r="AX283" s="70"/>
      <c r="AY283" s="70"/>
      <c r="AZ283" s="70"/>
      <c r="BA283" s="70"/>
      <c r="BB283" s="70"/>
      <c r="BC283" s="70"/>
      <c r="BD283" s="70"/>
      <c r="BE283" s="70"/>
      <c r="BF283" s="70"/>
      <c r="BG283" s="70"/>
      <c r="BH283" s="70"/>
      <c r="BI283" s="70"/>
      <c r="BJ283" s="70"/>
      <c r="BK283" s="70"/>
      <c r="BL283" s="70"/>
      <c r="BM283" s="70"/>
      <c r="BN283" s="70"/>
      <c r="BO283" s="70"/>
    </row>
    <row r="284" spans="1:67" s="71" customFormat="1">
      <c r="A284" s="48">
        <v>4</v>
      </c>
      <c r="B284" s="48" t="s">
        <v>30</v>
      </c>
      <c r="C284" s="49" t="s">
        <v>113</v>
      </c>
      <c r="D284" s="48"/>
      <c r="E284" s="50">
        <v>80000</v>
      </c>
      <c r="F284" s="50">
        <v>80000</v>
      </c>
      <c r="G284" s="19">
        <f t="shared" si="11"/>
        <v>0</v>
      </c>
      <c r="H284" s="20">
        <f t="shared" si="12"/>
        <v>0</v>
      </c>
      <c r="I284" s="51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  <c r="AA284" s="70"/>
      <c r="AB284" s="70"/>
      <c r="AC284" s="70"/>
      <c r="AD284" s="70"/>
      <c r="AE284" s="70"/>
      <c r="AF284" s="70"/>
      <c r="AG284" s="70"/>
      <c r="AH284" s="70"/>
      <c r="AI284" s="70"/>
      <c r="AJ284" s="70"/>
      <c r="AK284" s="70"/>
      <c r="AL284" s="70"/>
      <c r="AM284" s="70"/>
      <c r="AN284" s="70"/>
      <c r="AO284" s="70"/>
      <c r="AP284" s="70"/>
      <c r="AQ284" s="70"/>
      <c r="AR284" s="70"/>
      <c r="AS284" s="70"/>
      <c r="AT284" s="70"/>
      <c r="AU284" s="70"/>
      <c r="AV284" s="70"/>
      <c r="AW284" s="70"/>
      <c r="AX284" s="70"/>
      <c r="AY284" s="70"/>
      <c r="AZ284" s="70"/>
      <c r="BA284" s="70"/>
      <c r="BB284" s="70"/>
      <c r="BC284" s="70"/>
      <c r="BD284" s="70"/>
      <c r="BE284" s="70"/>
      <c r="BF284" s="70"/>
      <c r="BG284" s="70"/>
      <c r="BH284" s="70"/>
      <c r="BI284" s="70"/>
      <c r="BJ284" s="70"/>
      <c r="BK284" s="70"/>
      <c r="BL284" s="70"/>
      <c r="BM284" s="70"/>
      <c r="BN284" s="70"/>
      <c r="BO284" s="70"/>
    </row>
    <row r="285" spans="1:67" s="71" customFormat="1">
      <c r="A285" s="48">
        <v>42</v>
      </c>
      <c r="B285" s="48" t="s">
        <v>31</v>
      </c>
      <c r="C285" s="49" t="s">
        <v>113</v>
      </c>
      <c r="D285" s="48"/>
      <c r="E285" s="50">
        <v>80000</v>
      </c>
      <c r="F285" s="50">
        <v>80000</v>
      </c>
      <c r="G285" s="19">
        <f t="shared" si="11"/>
        <v>0</v>
      </c>
      <c r="H285" s="20">
        <f t="shared" si="12"/>
        <v>0</v>
      </c>
      <c r="I285" s="51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  <c r="AA285" s="70"/>
      <c r="AB285" s="70"/>
      <c r="AC285" s="70"/>
      <c r="AD285" s="70"/>
      <c r="AE285" s="70"/>
      <c r="AF285" s="70"/>
      <c r="AG285" s="70"/>
      <c r="AH285" s="70"/>
      <c r="AI285" s="70"/>
      <c r="AJ285" s="70"/>
      <c r="AK285" s="70"/>
      <c r="AL285" s="70"/>
      <c r="AM285" s="70"/>
      <c r="AN285" s="70"/>
      <c r="AO285" s="70"/>
      <c r="AP285" s="70"/>
      <c r="AQ285" s="70"/>
      <c r="AR285" s="70"/>
      <c r="AS285" s="70"/>
      <c r="AT285" s="70"/>
      <c r="AU285" s="70"/>
      <c r="AV285" s="70"/>
      <c r="AW285" s="70"/>
      <c r="AX285" s="70"/>
      <c r="AY285" s="70"/>
      <c r="AZ285" s="70"/>
      <c r="BA285" s="70"/>
      <c r="BB285" s="70"/>
      <c r="BC285" s="70"/>
      <c r="BD285" s="70"/>
      <c r="BE285" s="70"/>
      <c r="BF285" s="70"/>
      <c r="BG285" s="70"/>
      <c r="BH285" s="70"/>
      <c r="BI285" s="70"/>
      <c r="BJ285" s="70"/>
      <c r="BK285" s="70"/>
      <c r="BL285" s="70"/>
      <c r="BM285" s="70"/>
      <c r="BN285" s="70"/>
      <c r="BO285" s="70"/>
    </row>
    <row r="286" spans="1:67" s="71" customFormat="1">
      <c r="A286" s="48">
        <v>421</v>
      </c>
      <c r="B286" s="48" t="s">
        <v>32</v>
      </c>
      <c r="C286" s="49" t="s">
        <v>113</v>
      </c>
      <c r="D286" s="48"/>
      <c r="E286" s="50">
        <v>80000</v>
      </c>
      <c r="F286" s="50">
        <v>80000</v>
      </c>
      <c r="G286" s="19">
        <f t="shared" ref="G286:G349" si="13">E286-F286</f>
        <v>0</v>
      </c>
      <c r="H286" s="20">
        <f t="shared" si="12"/>
        <v>0</v>
      </c>
      <c r="I286" s="51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  <c r="AA286" s="70"/>
      <c r="AB286" s="70"/>
      <c r="AC286" s="70"/>
      <c r="AD286" s="70"/>
      <c r="AE286" s="70"/>
      <c r="AF286" s="70"/>
      <c r="AG286" s="70"/>
      <c r="AH286" s="70"/>
      <c r="AI286" s="70"/>
      <c r="AJ286" s="70"/>
      <c r="AK286" s="70"/>
      <c r="AL286" s="70"/>
      <c r="AM286" s="70"/>
      <c r="AN286" s="70"/>
      <c r="AO286" s="70"/>
      <c r="AP286" s="70"/>
      <c r="AQ286" s="70"/>
      <c r="AR286" s="70"/>
      <c r="AS286" s="70"/>
      <c r="AT286" s="70"/>
      <c r="AU286" s="70"/>
      <c r="AV286" s="70"/>
      <c r="AW286" s="70"/>
      <c r="AX286" s="70"/>
      <c r="AY286" s="70"/>
      <c r="AZ286" s="70"/>
      <c r="BA286" s="70"/>
      <c r="BB286" s="70"/>
      <c r="BC286" s="70"/>
      <c r="BD286" s="70"/>
      <c r="BE286" s="70"/>
      <c r="BF286" s="70"/>
      <c r="BG286" s="70"/>
      <c r="BH286" s="70"/>
      <c r="BI286" s="70"/>
      <c r="BJ286" s="70"/>
      <c r="BK286" s="70"/>
      <c r="BL286" s="70"/>
      <c r="BM286" s="70"/>
      <c r="BN286" s="70"/>
      <c r="BO286" s="70"/>
    </row>
    <row r="287" spans="1:67" s="42" customFormat="1">
      <c r="A287" s="42" t="s">
        <v>132</v>
      </c>
      <c r="C287" s="43"/>
      <c r="E287" s="44">
        <v>300000</v>
      </c>
      <c r="F287" s="44">
        <v>0</v>
      </c>
      <c r="G287" s="45">
        <f t="shared" si="13"/>
        <v>300000</v>
      </c>
      <c r="H287" s="46">
        <f t="shared" si="12"/>
        <v>1</v>
      </c>
      <c r="I287" s="30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  <c r="AC287" s="47"/>
      <c r="AD287" s="47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  <c r="AT287" s="47"/>
      <c r="AU287" s="47"/>
      <c r="AV287" s="47"/>
      <c r="AW287" s="47"/>
      <c r="AX287" s="47"/>
      <c r="AY287" s="47"/>
      <c r="AZ287" s="47"/>
      <c r="BA287" s="47"/>
      <c r="BB287" s="47"/>
      <c r="BC287" s="47"/>
      <c r="BD287" s="47"/>
      <c r="BE287" s="47"/>
      <c r="BF287" s="47"/>
      <c r="BG287" s="47"/>
      <c r="BH287" s="47"/>
      <c r="BI287" s="47"/>
      <c r="BJ287" s="47"/>
      <c r="BK287" s="47"/>
      <c r="BL287" s="47"/>
      <c r="BM287" s="47"/>
      <c r="BN287" s="47"/>
      <c r="BO287" s="47"/>
    </row>
    <row r="288" spans="1:67" s="72" customFormat="1">
      <c r="A288" s="84" t="s">
        <v>133</v>
      </c>
      <c r="B288" s="84"/>
      <c r="C288" s="84"/>
      <c r="E288" s="50">
        <v>300000</v>
      </c>
      <c r="F288" s="50">
        <v>0</v>
      </c>
      <c r="G288" s="19">
        <f t="shared" si="13"/>
        <v>300000</v>
      </c>
      <c r="H288" s="20">
        <f t="shared" si="12"/>
        <v>1</v>
      </c>
      <c r="I288" s="51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  <c r="AA288" s="73"/>
      <c r="AB288" s="73"/>
      <c r="AC288" s="73"/>
      <c r="AD288" s="73"/>
      <c r="AE288" s="73"/>
      <c r="AF288" s="73"/>
      <c r="AG288" s="73"/>
      <c r="AH288" s="73"/>
      <c r="AI288" s="73"/>
      <c r="AJ288" s="73"/>
      <c r="AK288" s="73"/>
      <c r="AL288" s="73"/>
      <c r="AM288" s="73"/>
      <c r="AN288" s="73"/>
      <c r="AO288" s="73"/>
      <c r="AP288" s="73"/>
      <c r="AQ288" s="73"/>
      <c r="AR288" s="73"/>
      <c r="AS288" s="73"/>
      <c r="AT288" s="73"/>
      <c r="AU288" s="73"/>
      <c r="AV288" s="73"/>
      <c r="AW288" s="73"/>
      <c r="AX288" s="73"/>
      <c r="AY288" s="73"/>
      <c r="AZ288" s="73"/>
      <c r="BA288" s="73"/>
      <c r="BB288" s="73"/>
      <c r="BC288" s="73"/>
      <c r="BD288" s="73"/>
      <c r="BE288" s="73"/>
      <c r="BF288" s="73"/>
      <c r="BG288" s="73"/>
      <c r="BH288" s="73"/>
      <c r="BI288" s="73"/>
      <c r="BJ288" s="73"/>
      <c r="BK288" s="73"/>
      <c r="BL288" s="73"/>
      <c r="BM288" s="73"/>
      <c r="BN288" s="73"/>
      <c r="BO288" s="73"/>
    </row>
    <row r="289" spans="1:67" s="48" customFormat="1">
      <c r="A289" s="48">
        <v>4</v>
      </c>
      <c r="B289" s="48" t="s">
        <v>30</v>
      </c>
      <c r="C289" s="49" t="s">
        <v>16</v>
      </c>
      <c r="E289" s="50">
        <v>300000</v>
      </c>
      <c r="F289" s="50">
        <v>0</v>
      </c>
      <c r="G289" s="19">
        <f t="shared" si="13"/>
        <v>300000</v>
      </c>
      <c r="H289" s="20">
        <f t="shared" si="12"/>
        <v>1</v>
      </c>
      <c r="I289" s="51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  <c r="AH289" s="52"/>
      <c r="AI289" s="52"/>
      <c r="AJ289" s="52"/>
      <c r="AK289" s="52"/>
      <c r="AL289" s="52"/>
      <c r="AM289" s="52"/>
      <c r="AN289" s="52"/>
      <c r="AO289" s="52"/>
      <c r="AP289" s="52"/>
      <c r="AQ289" s="52"/>
      <c r="AR289" s="52"/>
      <c r="AS289" s="52"/>
      <c r="AT289" s="52"/>
      <c r="AU289" s="52"/>
      <c r="AV289" s="52"/>
      <c r="AW289" s="52"/>
      <c r="AX289" s="52"/>
      <c r="AY289" s="52"/>
      <c r="AZ289" s="52"/>
      <c r="BA289" s="52"/>
      <c r="BB289" s="52"/>
      <c r="BC289" s="52"/>
      <c r="BD289" s="52"/>
      <c r="BE289" s="52"/>
      <c r="BF289" s="52"/>
      <c r="BG289" s="52"/>
      <c r="BH289" s="52"/>
      <c r="BI289" s="52"/>
      <c r="BJ289" s="52"/>
      <c r="BK289" s="52"/>
      <c r="BL289" s="52"/>
      <c r="BM289" s="52"/>
      <c r="BN289" s="52"/>
      <c r="BO289" s="52"/>
    </row>
    <row r="290" spans="1:67" s="48" customFormat="1">
      <c r="A290" s="48">
        <v>42</v>
      </c>
      <c r="B290" s="48" t="s">
        <v>123</v>
      </c>
      <c r="C290" s="49" t="s">
        <v>16</v>
      </c>
      <c r="E290" s="50">
        <v>300000</v>
      </c>
      <c r="F290" s="50">
        <v>0</v>
      </c>
      <c r="G290" s="19">
        <f t="shared" si="13"/>
        <v>300000</v>
      </c>
      <c r="H290" s="20">
        <f t="shared" si="12"/>
        <v>1</v>
      </c>
      <c r="I290" s="51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  <c r="AI290" s="52"/>
      <c r="AJ290" s="52"/>
      <c r="AK290" s="52"/>
      <c r="AL290" s="52"/>
      <c r="AM290" s="52"/>
      <c r="AN290" s="52"/>
      <c r="AO290" s="52"/>
      <c r="AP290" s="52"/>
      <c r="AQ290" s="52"/>
      <c r="AR290" s="52"/>
      <c r="AS290" s="52"/>
      <c r="AT290" s="52"/>
      <c r="AU290" s="52"/>
      <c r="AV290" s="52"/>
      <c r="AW290" s="52"/>
      <c r="AX290" s="52"/>
      <c r="AY290" s="52"/>
      <c r="AZ290" s="52"/>
      <c r="BA290" s="52"/>
      <c r="BB290" s="52"/>
      <c r="BC290" s="52"/>
      <c r="BD290" s="52"/>
      <c r="BE290" s="52"/>
      <c r="BF290" s="52"/>
      <c r="BG290" s="52"/>
      <c r="BH290" s="52"/>
      <c r="BI290" s="52"/>
      <c r="BJ290" s="52"/>
      <c r="BK290" s="52"/>
      <c r="BL290" s="52"/>
      <c r="BM290" s="52"/>
      <c r="BN290" s="52"/>
      <c r="BO290" s="52"/>
    </row>
    <row r="291" spans="1:67" s="48" customFormat="1">
      <c r="A291" s="48">
        <v>421</v>
      </c>
      <c r="B291" s="48" t="s">
        <v>32</v>
      </c>
      <c r="C291" s="49" t="s">
        <v>16</v>
      </c>
      <c r="E291" s="50">
        <v>300000</v>
      </c>
      <c r="F291" s="50">
        <v>0</v>
      </c>
      <c r="G291" s="19">
        <f t="shared" si="13"/>
        <v>300000</v>
      </c>
      <c r="H291" s="20">
        <f t="shared" si="12"/>
        <v>1</v>
      </c>
      <c r="I291" s="51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  <c r="AH291" s="52"/>
      <c r="AI291" s="52"/>
      <c r="AJ291" s="52"/>
      <c r="AK291" s="52"/>
      <c r="AL291" s="52"/>
      <c r="AM291" s="52"/>
      <c r="AN291" s="52"/>
      <c r="AO291" s="52"/>
      <c r="AP291" s="52"/>
      <c r="AQ291" s="52"/>
      <c r="AR291" s="52"/>
      <c r="AS291" s="52"/>
      <c r="AT291" s="52"/>
      <c r="AU291" s="52"/>
      <c r="AV291" s="52"/>
      <c r="AW291" s="52"/>
      <c r="AX291" s="52"/>
      <c r="AY291" s="52"/>
      <c r="AZ291" s="52"/>
      <c r="BA291" s="52"/>
      <c r="BB291" s="52"/>
      <c r="BC291" s="52"/>
      <c r="BD291" s="52"/>
      <c r="BE291" s="52"/>
      <c r="BF291" s="52"/>
      <c r="BG291" s="52"/>
      <c r="BH291" s="52"/>
      <c r="BI291" s="52"/>
      <c r="BJ291" s="52"/>
      <c r="BK291" s="52"/>
      <c r="BL291" s="52"/>
      <c r="BM291" s="52"/>
      <c r="BN291" s="52"/>
      <c r="BO291" s="52"/>
    </row>
    <row r="292" spans="1:67" s="42" customFormat="1">
      <c r="A292" s="42" t="s">
        <v>134</v>
      </c>
      <c r="C292" s="43"/>
      <c r="E292" s="44">
        <v>40000</v>
      </c>
      <c r="F292" s="44">
        <v>0</v>
      </c>
      <c r="G292" s="45">
        <f t="shared" si="13"/>
        <v>40000</v>
      </c>
      <c r="H292" s="46">
        <f t="shared" si="12"/>
        <v>1</v>
      </c>
      <c r="I292" s="30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  <c r="AC292" s="47"/>
      <c r="AD292" s="47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  <c r="AT292" s="47"/>
      <c r="AU292" s="47"/>
      <c r="AV292" s="47"/>
      <c r="AW292" s="47"/>
      <c r="AX292" s="47"/>
      <c r="AY292" s="47"/>
      <c r="AZ292" s="47"/>
      <c r="BA292" s="47"/>
      <c r="BB292" s="47"/>
      <c r="BC292" s="47"/>
      <c r="BD292" s="47"/>
      <c r="BE292" s="47"/>
      <c r="BF292" s="47"/>
      <c r="BG292" s="47"/>
      <c r="BH292" s="47"/>
      <c r="BI292" s="47"/>
      <c r="BJ292" s="47"/>
      <c r="BK292" s="47"/>
      <c r="BL292" s="47"/>
      <c r="BM292" s="47"/>
      <c r="BN292" s="47"/>
      <c r="BO292" s="47"/>
    </row>
    <row r="293" spans="1:67" s="48" customFormat="1" ht="21">
      <c r="A293" s="48" t="s">
        <v>108</v>
      </c>
      <c r="C293" s="49"/>
      <c r="D293" s="56" t="s">
        <v>1</v>
      </c>
      <c r="E293" s="50">
        <v>40000</v>
      </c>
      <c r="F293" s="50">
        <v>0</v>
      </c>
      <c r="G293" s="19">
        <f t="shared" si="13"/>
        <v>40000</v>
      </c>
      <c r="H293" s="20">
        <f t="shared" si="12"/>
        <v>1</v>
      </c>
      <c r="I293" s="51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  <c r="AH293" s="52"/>
      <c r="AI293" s="52"/>
      <c r="AJ293" s="52"/>
      <c r="AK293" s="52"/>
      <c r="AL293" s="52"/>
      <c r="AM293" s="52"/>
      <c r="AN293" s="52"/>
      <c r="AO293" s="52"/>
      <c r="AP293" s="52"/>
      <c r="AQ293" s="52"/>
      <c r="AR293" s="52"/>
      <c r="AS293" s="52"/>
      <c r="AT293" s="52"/>
      <c r="AU293" s="52"/>
      <c r="AV293" s="52"/>
      <c r="AW293" s="52"/>
      <c r="AX293" s="52"/>
      <c r="AY293" s="52"/>
      <c r="AZ293" s="52"/>
      <c r="BA293" s="52"/>
      <c r="BB293" s="52"/>
      <c r="BC293" s="52"/>
      <c r="BD293" s="52"/>
      <c r="BE293" s="52"/>
      <c r="BF293" s="52"/>
      <c r="BG293" s="52"/>
      <c r="BH293" s="52"/>
      <c r="BI293" s="52"/>
      <c r="BJ293" s="52"/>
      <c r="BK293" s="52"/>
      <c r="BL293" s="52"/>
      <c r="BM293" s="52"/>
      <c r="BN293" s="52"/>
      <c r="BO293" s="52"/>
    </row>
    <row r="294" spans="1:67" s="48" customFormat="1">
      <c r="A294" s="48">
        <v>4</v>
      </c>
      <c r="B294" s="48" t="s">
        <v>30</v>
      </c>
      <c r="C294" s="49" t="s">
        <v>16</v>
      </c>
      <c r="E294" s="50">
        <v>40000</v>
      </c>
      <c r="F294" s="50">
        <v>0</v>
      </c>
      <c r="G294" s="19">
        <f t="shared" si="13"/>
        <v>40000</v>
      </c>
      <c r="H294" s="20">
        <f t="shared" si="12"/>
        <v>1</v>
      </c>
      <c r="I294" s="51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I294" s="52"/>
      <c r="AJ294" s="52"/>
      <c r="AK294" s="52"/>
      <c r="AL294" s="52"/>
      <c r="AM294" s="52"/>
      <c r="AN294" s="52"/>
      <c r="AO294" s="52"/>
      <c r="AP294" s="52"/>
      <c r="AQ294" s="52"/>
      <c r="AR294" s="52"/>
      <c r="AS294" s="52"/>
      <c r="AT294" s="52"/>
      <c r="AU294" s="52"/>
      <c r="AV294" s="52"/>
      <c r="AW294" s="52"/>
      <c r="AX294" s="52"/>
      <c r="AY294" s="52"/>
      <c r="AZ294" s="52"/>
      <c r="BA294" s="52"/>
      <c r="BB294" s="52"/>
      <c r="BC294" s="52"/>
      <c r="BD294" s="52"/>
      <c r="BE294" s="52"/>
      <c r="BF294" s="52"/>
      <c r="BG294" s="52"/>
      <c r="BH294" s="52"/>
      <c r="BI294" s="52"/>
      <c r="BJ294" s="52"/>
      <c r="BK294" s="52"/>
      <c r="BL294" s="52"/>
      <c r="BM294" s="52"/>
      <c r="BN294" s="52"/>
      <c r="BO294" s="52"/>
    </row>
    <row r="295" spans="1:67" s="48" customFormat="1">
      <c r="A295" s="48">
        <v>41</v>
      </c>
      <c r="B295" s="48" t="s">
        <v>116</v>
      </c>
      <c r="C295" s="49" t="s">
        <v>16</v>
      </c>
      <c r="E295" s="50">
        <v>40000</v>
      </c>
      <c r="F295" s="50">
        <v>0</v>
      </c>
      <c r="G295" s="19">
        <f t="shared" si="13"/>
        <v>40000</v>
      </c>
      <c r="H295" s="20">
        <f t="shared" si="12"/>
        <v>1</v>
      </c>
      <c r="I295" s="51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  <c r="AH295" s="52"/>
      <c r="AI295" s="52"/>
      <c r="AJ295" s="52"/>
      <c r="AK295" s="52"/>
      <c r="AL295" s="52"/>
      <c r="AM295" s="52"/>
      <c r="AN295" s="52"/>
      <c r="AO295" s="52"/>
      <c r="AP295" s="52"/>
      <c r="AQ295" s="52"/>
      <c r="AR295" s="52"/>
      <c r="AS295" s="52"/>
      <c r="AT295" s="52"/>
      <c r="AU295" s="52"/>
      <c r="AV295" s="52"/>
      <c r="AW295" s="52"/>
      <c r="AX295" s="52"/>
      <c r="AY295" s="52"/>
      <c r="AZ295" s="52"/>
      <c r="BA295" s="52"/>
      <c r="BB295" s="52"/>
      <c r="BC295" s="52"/>
      <c r="BD295" s="52"/>
      <c r="BE295" s="52"/>
      <c r="BF295" s="52"/>
      <c r="BG295" s="52"/>
      <c r="BH295" s="52"/>
      <c r="BI295" s="52"/>
      <c r="BJ295" s="52"/>
      <c r="BK295" s="52"/>
      <c r="BL295" s="52"/>
      <c r="BM295" s="52"/>
      <c r="BN295" s="52"/>
      <c r="BO295" s="52"/>
    </row>
    <row r="296" spans="1:67" s="48" customFormat="1">
      <c r="A296" s="48">
        <v>411</v>
      </c>
      <c r="B296" s="48" t="s">
        <v>130</v>
      </c>
      <c r="C296" s="49" t="s">
        <v>16</v>
      </c>
      <c r="E296" s="50">
        <v>40000</v>
      </c>
      <c r="F296" s="50">
        <v>0</v>
      </c>
      <c r="G296" s="19">
        <f t="shared" si="13"/>
        <v>40000</v>
      </c>
      <c r="H296" s="20">
        <f t="shared" si="12"/>
        <v>1</v>
      </c>
      <c r="I296" s="51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I296" s="52"/>
      <c r="AJ296" s="52"/>
      <c r="AK296" s="52"/>
      <c r="AL296" s="52"/>
      <c r="AM296" s="52"/>
      <c r="AN296" s="52"/>
      <c r="AO296" s="52"/>
      <c r="AP296" s="52"/>
      <c r="AQ296" s="52"/>
      <c r="AR296" s="52"/>
      <c r="AS296" s="52"/>
      <c r="AT296" s="52"/>
      <c r="AU296" s="52"/>
      <c r="AV296" s="52"/>
      <c r="AW296" s="52"/>
      <c r="AX296" s="52"/>
      <c r="AY296" s="52"/>
      <c r="AZ296" s="52"/>
      <c r="BA296" s="52"/>
      <c r="BB296" s="52"/>
      <c r="BC296" s="52"/>
      <c r="BD296" s="52"/>
      <c r="BE296" s="52"/>
      <c r="BF296" s="52"/>
      <c r="BG296" s="52"/>
      <c r="BH296" s="52"/>
      <c r="BI296" s="52"/>
      <c r="BJ296" s="52"/>
      <c r="BK296" s="52"/>
      <c r="BL296" s="52"/>
      <c r="BM296" s="52"/>
      <c r="BN296" s="52"/>
      <c r="BO296" s="52"/>
    </row>
    <row r="297" spans="1:67" s="42" customFormat="1">
      <c r="A297" s="42" t="s">
        <v>135</v>
      </c>
      <c r="C297" s="43"/>
      <c r="E297" s="44">
        <v>50000</v>
      </c>
      <c r="F297" s="44">
        <v>0</v>
      </c>
      <c r="G297" s="45">
        <f t="shared" si="13"/>
        <v>50000</v>
      </c>
      <c r="H297" s="46">
        <f t="shared" si="12"/>
        <v>1</v>
      </c>
      <c r="I297" s="30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  <c r="AB297" s="47"/>
      <c r="AC297" s="47"/>
      <c r="AD297" s="47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  <c r="AT297" s="47"/>
      <c r="AU297" s="47"/>
      <c r="AV297" s="47"/>
      <c r="AW297" s="47"/>
      <c r="AX297" s="47"/>
      <c r="AY297" s="47"/>
      <c r="AZ297" s="47"/>
      <c r="BA297" s="47"/>
      <c r="BB297" s="47"/>
      <c r="BC297" s="47"/>
      <c r="BD297" s="47"/>
      <c r="BE297" s="47"/>
      <c r="BF297" s="47"/>
      <c r="BG297" s="47"/>
      <c r="BH297" s="47"/>
      <c r="BI297" s="47"/>
      <c r="BJ297" s="47"/>
      <c r="BK297" s="47"/>
      <c r="BL297" s="47"/>
      <c r="BM297" s="47"/>
      <c r="BN297" s="47"/>
      <c r="BO297" s="47"/>
    </row>
    <row r="298" spans="1:67" s="48" customFormat="1" ht="21">
      <c r="A298" s="48" t="s">
        <v>136</v>
      </c>
      <c r="C298" s="49"/>
      <c r="D298" s="56" t="s">
        <v>1</v>
      </c>
      <c r="E298" s="50">
        <v>50000</v>
      </c>
      <c r="F298" s="50">
        <v>0</v>
      </c>
      <c r="G298" s="19">
        <f t="shared" si="13"/>
        <v>50000</v>
      </c>
      <c r="H298" s="20">
        <f t="shared" si="12"/>
        <v>1</v>
      </c>
      <c r="I298" s="51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  <c r="AH298" s="52"/>
      <c r="AI298" s="52"/>
      <c r="AJ298" s="52"/>
      <c r="AK298" s="52"/>
      <c r="AL298" s="52"/>
      <c r="AM298" s="52"/>
      <c r="AN298" s="52"/>
      <c r="AO298" s="52"/>
      <c r="AP298" s="52"/>
      <c r="AQ298" s="52"/>
      <c r="AR298" s="52"/>
      <c r="AS298" s="52"/>
      <c r="AT298" s="52"/>
      <c r="AU298" s="52"/>
      <c r="AV298" s="52"/>
      <c r="AW298" s="52"/>
      <c r="AX298" s="52"/>
      <c r="AY298" s="52"/>
      <c r="AZ298" s="52"/>
      <c r="BA298" s="52"/>
      <c r="BB298" s="52"/>
      <c r="BC298" s="52"/>
      <c r="BD298" s="52"/>
      <c r="BE298" s="52"/>
      <c r="BF298" s="52"/>
      <c r="BG298" s="52"/>
      <c r="BH298" s="52"/>
      <c r="BI298" s="52"/>
      <c r="BJ298" s="52"/>
      <c r="BK298" s="52"/>
      <c r="BL298" s="52"/>
      <c r="BM298" s="52"/>
      <c r="BN298" s="52"/>
      <c r="BO298" s="52"/>
    </row>
    <row r="299" spans="1:67" s="48" customFormat="1">
      <c r="A299" s="48">
        <v>4</v>
      </c>
      <c r="B299" s="48" t="s">
        <v>30</v>
      </c>
      <c r="C299" s="49" t="s">
        <v>137</v>
      </c>
      <c r="E299" s="50">
        <v>50000</v>
      </c>
      <c r="F299" s="50">
        <v>0</v>
      </c>
      <c r="G299" s="19">
        <f t="shared" si="13"/>
        <v>50000</v>
      </c>
      <c r="H299" s="20">
        <f t="shared" si="12"/>
        <v>1</v>
      </c>
      <c r="I299" s="51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  <c r="AH299" s="52"/>
      <c r="AI299" s="52"/>
      <c r="AJ299" s="52"/>
      <c r="AK299" s="52"/>
      <c r="AL299" s="52"/>
      <c r="AM299" s="52"/>
      <c r="AN299" s="52"/>
      <c r="AO299" s="52"/>
      <c r="AP299" s="52"/>
      <c r="AQ299" s="52"/>
      <c r="AR299" s="52"/>
      <c r="AS299" s="52"/>
      <c r="AT299" s="52"/>
      <c r="AU299" s="52"/>
      <c r="AV299" s="52"/>
      <c r="AW299" s="52"/>
      <c r="AX299" s="52"/>
      <c r="AY299" s="52"/>
      <c r="AZ299" s="52"/>
      <c r="BA299" s="52"/>
      <c r="BB299" s="52"/>
      <c r="BC299" s="52"/>
      <c r="BD299" s="52"/>
      <c r="BE299" s="52"/>
      <c r="BF299" s="52"/>
      <c r="BG299" s="52"/>
      <c r="BH299" s="52"/>
      <c r="BI299" s="52"/>
      <c r="BJ299" s="52"/>
      <c r="BK299" s="52"/>
      <c r="BL299" s="52"/>
      <c r="BM299" s="52"/>
      <c r="BN299" s="52"/>
      <c r="BO299" s="52"/>
    </row>
    <row r="300" spans="1:67" s="48" customFormat="1">
      <c r="A300" s="48">
        <v>42</v>
      </c>
      <c r="B300" s="48" t="s">
        <v>31</v>
      </c>
      <c r="C300" s="49" t="s">
        <v>137</v>
      </c>
      <c r="E300" s="50">
        <v>50000</v>
      </c>
      <c r="F300" s="50">
        <v>0</v>
      </c>
      <c r="G300" s="19">
        <f t="shared" si="13"/>
        <v>50000</v>
      </c>
      <c r="H300" s="20">
        <f t="shared" si="12"/>
        <v>1</v>
      </c>
      <c r="I300" s="51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  <c r="AH300" s="52"/>
      <c r="AI300" s="52"/>
      <c r="AJ300" s="52"/>
      <c r="AK300" s="52"/>
      <c r="AL300" s="52"/>
      <c r="AM300" s="52"/>
      <c r="AN300" s="52"/>
      <c r="AO300" s="52"/>
      <c r="AP300" s="52"/>
      <c r="AQ300" s="52"/>
      <c r="AR300" s="52"/>
      <c r="AS300" s="52"/>
      <c r="AT300" s="52"/>
      <c r="AU300" s="52"/>
      <c r="AV300" s="52"/>
      <c r="AW300" s="52"/>
      <c r="AX300" s="52"/>
      <c r="AY300" s="52"/>
      <c r="AZ300" s="52"/>
      <c r="BA300" s="52"/>
      <c r="BB300" s="52"/>
      <c r="BC300" s="52"/>
      <c r="BD300" s="52"/>
      <c r="BE300" s="52"/>
      <c r="BF300" s="52"/>
      <c r="BG300" s="52"/>
      <c r="BH300" s="52"/>
      <c r="BI300" s="52"/>
      <c r="BJ300" s="52"/>
      <c r="BK300" s="52"/>
      <c r="BL300" s="52"/>
      <c r="BM300" s="52"/>
      <c r="BN300" s="52"/>
      <c r="BO300" s="52"/>
    </row>
    <row r="301" spans="1:67" s="48" customFormat="1">
      <c r="A301" s="48">
        <v>421</v>
      </c>
      <c r="B301" s="48" t="s">
        <v>111</v>
      </c>
      <c r="C301" s="49" t="s">
        <v>137</v>
      </c>
      <c r="E301" s="50">
        <v>50000</v>
      </c>
      <c r="F301" s="50">
        <v>0</v>
      </c>
      <c r="G301" s="19">
        <f t="shared" si="13"/>
        <v>50000</v>
      </c>
      <c r="H301" s="20">
        <f t="shared" si="12"/>
        <v>1</v>
      </c>
      <c r="I301" s="51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2"/>
      <c r="AF301" s="52"/>
      <c r="AG301" s="52"/>
      <c r="AH301" s="52"/>
      <c r="AI301" s="52"/>
      <c r="AJ301" s="52"/>
      <c r="AK301" s="52"/>
      <c r="AL301" s="52"/>
      <c r="AM301" s="52"/>
      <c r="AN301" s="52"/>
      <c r="AO301" s="52"/>
      <c r="AP301" s="52"/>
      <c r="AQ301" s="52"/>
      <c r="AR301" s="52"/>
      <c r="AS301" s="52"/>
      <c r="AT301" s="52"/>
      <c r="AU301" s="52"/>
      <c r="AV301" s="52"/>
      <c r="AW301" s="52"/>
      <c r="AX301" s="52"/>
      <c r="AY301" s="52"/>
      <c r="AZ301" s="52"/>
      <c r="BA301" s="52"/>
      <c r="BB301" s="52"/>
      <c r="BC301" s="52"/>
      <c r="BD301" s="52"/>
      <c r="BE301" s="52"/>
      <c r="BF301" s="52"/>
      <c r="BG301" s="52"/>
      <c r="BH301" s="52"/>
      <c r="BI301" s="52"/>
      <c r="BJ301" s="52"/>
      <c r="BK301" s="52"/>
      <c r="BL301" s="52"/>
      <c r="BM301" s="52"/>
      <c r="BN301" s="52"/>
      <c r="BO301" s="52"/>
    </row>
    <row r="302" spans="1:67" s="42" customFormat="1">
      <c r="A302" s="42" t="s">
        <v>138</v>
      </c>
      <c r="C302" s="43"/>
      <c r="E302" s="44">
        <v>40000</v>
      </c>
      <c r="F302" s="44">
        <v>0</v>
      </c>
      <c r="G302" s="45">
        <f t="shared" si="13"/>
        <v>40000</v>
      </c>
      <c r="H302" s="46">
        <f t="shared" si="12"/>
        <v>1</v>
      </c>
      <c r="I302" s="30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  <c r="AB302" s="47"/>
      <c r="AC302" s="47"/>
      <c r="AD302" s="47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  <c r="AT302" s="47"/>
      <c r="AU302" s="47"/>
      <c r="AV302" s="47"/>
      <c r="AW302" s="47"/>
      <c r="AX302" s="47"/>
      <c r="AY302" s="47"/>
      <c r="AZ302" s="47"/>
      <c r="BA302" s="47"/>
      <c r="BB302" s="47"/>
      <c r="BC302" s="47"/>
      <c r="BD302" s="47"/>
      <c r="BE302" s="47"/>
      <c r="BF302" s="47"/>
      <c r="BG302" s="47"/>
      <c r="BH302" s="47"/>
      <c r="BI302" s="47"/>
      <c r="BJ302" s="47"/>
      <c r="BK302" s="47"/>
      <c r="BL302" s="47"/>
      <c r="BM302" s="47"/>
      <c r="BN302" s="47"/>
      <c r="BO302" s="47"/>
    </row>
    <row r="303" spans="1:67" s="48" customFormat="1" ht="21">
      <c r="A303" s="48" t="s">
        <v>136</v>
      </c>
      <c r="C303" s="49"/>
      <c r="D303" s="56" t="s">
        <v>1</v>
      </c>
      <c r="E303" s="50">
        <v>40000</v>
      </c>
      <c r="F303" s="50">
        <v>0</v>
      </c>
      <c r="G303" s="19">
        <f t="shared" si="13"/>
        <v>40000</v>
      </c>
      <c r="H303" s="20">
        <f t="shared" si="12"/>
        <v>1</v>
      </c>
      <c r="I303" s="51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  <c r="AH303" s="52"/>
      <c r="AI303" s="52"/>
      <c r="AJ303" s="52"/>
      <c r="AK303" s="52"/>
      <c r="AL303" s="52"/>
      <c r="AM303" s="52"/>
      <c r="AN303" s="52"/>
      <c r="AO303" s="52"/>
      <c r="AP303" s="52"/>
      <c r="AQ303" s="52"/>
      <c r="AR303" s="52"/>
      <c r="AS303" s="52"/>
      <c r="AT303" s="52"/>
      <c r="AU303" s="52"/>
      <c r="AV303" s="52"/>
      <c r="AW303" s="52"/>
      <c r="AX303" s="52"/>
      <c r="AY303" s="52"/>
      <c r="AZ303" s="52"/>
      <c r="BA303" s="52"/>
      <c r="BB303" s="52"/>
      <c r="BC303" s="52"/>
      <c r="BD303" s="52"/>
      <c r="BE303" s="52"/>
      <c r="BF303" s="52"/>
      <c r="BG303" s="52"/>
      <c r="BH303" s="52"/>
      <c r="BI303" s="52"/>
      <c r="BJ303" s="52"/>
      <c r="BK303" s="52"/>
      <c r="BL303" s="52"/>
      <c r="BM303" s="52"/>
      <c r="BN303" s="52"/>
      <c r="BO303" s="52"/>
    </row>
    <row r="304" spans="1:67" s="48" customFormat="1">
      <c r="A304" s="48">
        <v>4</v>
      </c>
      <c r="B304" s="48" t="s">
        <v>30</v>
      </c>
      <c r="C304" s="49" t="s">
        <v>137</v>
      </c>
      <c r="E304" s="50">
        <v>40000</v>
      </c>
      <c r="F304" s="50">
        <v>0</v>
      </c>
      <c r="G304" s="19">
        <f t="shared" si="13"/>
        <v>40000</v>
      </c>
      <c r="H304" s="20">
        <f t="shared" si="12"/>
        <v>1</v>
      </c>
      <c r="I304" s="51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  <c r="AH304" s="52"/>
      <c r="AI304" s="52"/>
      <c r="AJ304" s="52"/>
      <c r="AK304" s="52"/>
      <c r="AL304" s="52"/>
      <c r="AM304" s="52"/>
      <c r="AN304" s="52"/>
      <c r="AO304" s="52"/>
      <c r="AP304" s="52"/>
      <c r="AQ304" s="52"/>
      <c r="AR304" s="52"/>
      <c r="AS304" s="52"/>
      <c r="AT304" s="52"/>
      <c r="AU304" s="52"/>
      <c r="AV304" s="52"/>
      <c r="AW304" s="52"/>
      <c r="AX304" s="52"/>
      <c r="AY304" s="52"/>
      <c r="AZ304" s="52"/>
      <c r="BA304" s="52"/>
      <c r="BB304" s="52"/>
      <c r="BC304" s="52"/>
      <c r="BD304" s="52"/>
      <c r="BE304" s="52"/>
      <c r="BF304" s="52"/>
      <c r="BG304" s="52"/>
      <c r="BH304" s="52"/>
      <c r="BI304" s="52"/>
      <c r="BJ304" s="52"/>
      <c r="BK304" s="52"/>
      <c r="BL304" s="52"/>
      <c r="BM304" s="52"/>
      <c r="BN304" s="52"/>
      <c r="BO304" s="52"/>
    </row>
    <row r="305" spans="1:67" s="48" customFormat="1">
      <c r="A305" s="48">
        <v>42</v>
      </c>
      <c r="B305" s="48" t="s">
        <v>31</v>
      </c>
      <c r="C305" s="49" t="s">
        <v>137</v>
      </c>
      <c r="E305" s="50">
        <v>40000</v>
      </c>
      <c r="F305" s="50">
        <v>0</v>
      </c>
      <c r="G305" s="19">
        <f t="shared" si="13"/>
        <v>40000</v>
      </c>
      <c r="H305" s="20">
        <f t="shared" si="12"/>
        <v>1</v>
      </c>
      <c r="I305" s="51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  <c r="AH305" s="52"/>
      <c r="AI305" s="52"/>
      <c r="AJ305" s="52"/>
      <c r="AK305" s="52"/>
      <c r="AL305" s="52"/>
      <c r="AM305" s="52"/>
      <c r="AN305" s="52"/>
      <c r="AO305" s="52"/>
      <c r="AP305" s="52"/>
      <c r="AQ305" s="52"/>
      <c r="AR305" s="52"/>
      <c r="AS305" s="52"/>
      <c r="AT305" s="52"/>
      <c r="AU305" s="52"/>
      <c r="AV305" s="52"/>
      <c r="AW305" s="52"/>
      <c r="AX305" s="52"/>
      <c r="AY305" s="52"/>
      <c r="AZ305" s="52"/>
      <c r="BA305" s="52"/>
      <c r="BB305" s="52"/>
      <c r="BC305" s="52"/>
      <c r="BD305" s="52"/>
      <c r="BE305" s="52"/>
      <c r="BF305" s="52"/>
      <c r="BG305" s="52"/>
      <c r="BH305" s="52"/>
      <c r="BI305" s="52"/>
      <c r="BJ305" s="52"/>
      <c r="BK305" s="52"/>
      <c r="BL305" s="52"/>
      <c r="BM305" s="52"/>
      <c r="BN305" s="52"/>
      <c r="BO305" s="52"/>
    </row>
    <row r="306" spans="1:67" s="48" customFormat="1">
      <c r="A306" s="48">
        <v>421</v>
      </c>
      <c r="B306" s="48" t="s">
        <v>32</v>
      </c>
      <c r="C306" s="49" t="s">
        <v>137</v>
      </c>
      <c r="E306" s="50">
        <v>40000</v>
      </c>
      <c r="F306" s="50">
        <v>0</v>
      </c>
      <c r="G306" s="19">
        <f t="shared" si="13"/>
        <v>40000</v>
      </c>
      <c r="H306" s="20">
        <f t="shared" si="12"/>
        <v>1</v>
      </c>
      <c r="I306" s="51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  <c r="AI306" s="52"/>
      <c r="AJ306" s="52"/>
      <c r="AK306" s="52"/>
      <c r="AL306" s="52"/>
      <c r="AM306" s="52"/>
      <c r="AN306" s="52"/>
      <c r="AO306" s="52"/>
      <c r="AP306" s="52"/>
      <c r="AQ306" s="52"/>
      <c r="AR306" s="52"/>
      <c r="AS306" s="52"/>
      <c r="AT306" s="52"/>
      <c r="AU306" s="52"/>
      <c r="AV306" s="52"/>
      <c r="AW306" s="52"/>
      <c r="AX306" s="52"/>
      <c r="AY306" s="52"/>
      <c r="AZ306" s="52"/>
      <c r="BA306" s="52"/>
      <c r="BB306" s="52"/>
      <c r="BC306" s="52"/>
      <c r="BD306" s="52"/>
      <c r="BE306" s="52"/>
      <c r="BF306" s="52"/>
      <c r="BG306" s="52"/>
      <c r="BH306" s="52"/>
      <c r="BI306" s="52"/>
      <c r="BJ306" s="52"/>
      <c r="BK306" s="52"/>
      <c r="BL306" s="52"/>
      <c r="BM306" s="52"/>
      <c r="BN306" s="52"/>
      <c r="BO306" s="52"/>
    </row>
    <row r="307" spans="1:67" s="42" customFormat="1">
      <c r="A307" s="42" t="s">
        <v>139</v>
      </c>
      <c r="C307" s="43"/>
      <c r="E307" s="44">
        <f>SUM(E309)</f>
        <v>30000</v>
      </c>
      <c r="F307" s="44">
        <v>20000</v>
      </c>
      <c r="G307" s="45">
        <f t="shared" si="13"/>
        <v>10000</v>
      </c>
      <c r="H307" s="46">
        <f t="shared" ref="H307:H370" si="14">G307/E307</f>
        <v>0.33333333333333331</v>
      </c>
      <c r="I307" s="30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  <c r="AB307" s="47"/>
      <c r="AC307" s="47"/>
      <c r="AD307" s="47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  <c r="AT307" s="47"/>
      <c r="AU307" s="47"/>
      <c r="AV307" s="47"/>
      <c r="AW307" s="47"/>
      <c r="AX307" s="47"/>
      <c r="AY307" s="47"/>
      <c r="AZ307" s="47"/>
      <c r="BA307" s="47"/>
      <c r="BB307" s="47"/>
      <c r="BC307" s="47"/>
      <c r="BD307" s="47"/>
      <c r="BE307" s="47"/>
      <c r="BF307" s="47"/>
      <c r="BG307" s="47"/>
      <c r="BH307" s="47"/>
      <c r="BI307" s="47"/>
      <c r="BJ307" s="47"/>
      <c r="BK307" s="47"/>
      <c r="BL307" s="47"/>
      <c r="BM307" s="47"/>
      <c r="BN307" s="47"/>
      <c r="BO307" s="47"/>
    </row>
    <row r="308" spans="1:67" s="48" customFormat="1" ht="21">
      <c r="A308" s="48" t="s">
        <v>136</v>
      </c>
      <c r="B308" s="65"/>
      <c r="C308" s="66"/>
      <c r="D308" s="56" t="s">
        <v>1</v>
      </c>
      <c r="E308" s="50">
        <v>30000</v>
      </c>
      <c r="F308" s="50">
        <v>20000</v>
      </c>
      <c r="G308" s="19">
        <f t="shared" si="13"/>
        <v>10000</v>
      </c>
      <c r="H308" s="20">
        <f t="shared" si="14"/>
        <v>0.33333333333333331</v>
      </c>
      <c r="I308" s="51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  <c r="AH308" s="52"/>
      <c r="AI308" s="52"/>
      <c r="AJ308" s="52"/>
      <c r="AK308" s="52"/>
      <c r="AL308" s="52"/>
      <c r="AM308" s="52"/>
      <c r="AN308" s="52"/>
      <c r="AO308" s="52"/>
      <c r="AP308" s="52"/>
      <c r="AQ308" s="52"/>
      <c r="AR308" s="52"/>
      <c r="AS308" s="52"/>
      <c r="AT308" s="52"/>
      <c r="AU308" s="52"/>
      <c r="AV308" s="52"/>
      <c r="AW308" s="52"/>
      <c r="AX308" s="52"/>
      <c r="AY308" s="52"/>
      <c r="AZ308" s="52"/>
      <c r="BA308" s="52"/>
      <c r="BB308" s="52"/>
      <c r="BC308" s="52"/>
      <c r="BD308" s="52"/>
      <c r="BE308" s="52"/>
      <c r="BF308" s="52"/>
      <c r="BG308" s="52"/>
      <c r="BH308" s="52"/>
      <c r="BI308" s="52"/>
      <c r="BJ308" s="52"/>
      <c r="BK308" s="52"/>
      <c r="BL308" s="52"/>
      <c r="BM308" s="52"/>
      <c r="BN308" s="52"/>
      <c r="BO308" s="52"/>
    </row>
    <row r="309" spans="1:67" s="48" customFormat="1">
      <c r="A309" s="48">
        <v>4</v>
      </c>
      <c r="B309" s="48" t="s">
        <v>30</v>
      </c>
      <c r="C309" s="49" t="s">
        <v>137</v>
      </c>
      <c r="E309" s="50">
        <v>30000</v>
      </c>
      <c r="F309" s="50">
        <v>20000</v>
      </c>
      <c r="G309" s="19">
        <f t="shared" si="13"/>
        <v>10000</v>
      </c>
      <c r="H309" s="20">
        <f t="shared" si="14"/>
        <v>0.33333333333333331</v>
      </c>
      <c r="I309" s="51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  <c r="AH309" s="52"/>
      <c r="AI309" s="52"/>
      <c r="AJ309" s="52"/>
      <c r="AK309" s="52"/>
      <c r="AL309" s="52"/>
      <c r="AM309" s="52"/>
      <c r="AN309" s="52"/>
      <c r="AO309" s="52"/>
      <c r="AP309" s="52"/>
      <c r="AQ309" s="52"/>
      <c r="AR309" s="52"/>
      <c r="AS309" s="52"/>
      <c r="AT309" s="52"/>
      <c r="AU309" s="52"/>
      <c r="AV309" s="52"/>
      <c r="AW309" s="52"/>
      <c r="AX309" s="52"/>
      <c r="AY309" s="52"/>
      <c r="AZ309" s="52"/>
      <c r="BA309" s="52"/>
      <c r="BB309" s="52"/>
      <c r="BC309" s="52"/>
      <c r="BD309" s="52"/>
      <c r="BE309" s="52"/>
      <c r="BF309" s="52"/>
      <c r="BG309" s="52"/>
      <c r="BH309" s="52"/>
      <c r="BI309" s="52"/>
      <c r="BJ309" s="52"/>
      <c r="BK309" s="52"/>
      <c r="BL309" s="52"/>
      <c r="BM309" s="52"/>
      <c r="BN309" s="52"/>
      <c r="BO309" s="52"/>
    </row>
    <row r="310" spans="1:67" s="48" customFormat="1">
      <c r="A310" s="48">
        <v>42</v>
      </c>
      <c r="B310" s="48" t="s">
        <v>31</v>
      </c>
      <c r="C310" s="49" t="s">
        <v>137</v>
      </c>
      <c r="E310" s="50">
        <v>30000</v>
      </c>
      <c r="F310" s="50">
        <v>20000</v>
      </c>
      <c r="G310" s="19">
        <f t="shared" si="13"/>
        <v>10000</v>
      </c>
      <c r="H310" s="20">
        <f t="shared" si="14"/>
        <v>0.33333333333333331</v>
      </c>
      <c r="I310" s="51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  <c r="AH310" s="52"/>
      <c r="AI310" s="52"/>
      <c r="AJ310" s="52"/>
      <c r="AK310" s="52"/>
      <c r="AL310" s="52"/>
      <c r="AM310" s="52"/>
      <c r="AN310" s="52"/>
      <c r="AO310" s="52"/>
      <c r="AP310" s="52"/>
      <c r="AQ310" s="52"/>
      <c r="AR310" s="52"/>
      <c r="AS310" s="52"/>
      <c r="AT310" s="52"/>
      <c r="AU310" s="52"/>
      <c r="AV310" s="52"/>
      <c r="AW310" s="52"/>
      <c r="AX310" s="52"/>
      <c r="AY310" s="52"/>
      <c r="AZ310" s="52"/>
      <c r="BA310" s="52"/>
      <c r="BB310" s="52"/>
      <c r="BC310" s="52"/>
      <c r="BD310" s="52"/>
      <c r="BE310" s="52"/>
      <c r="BF310" s="52"/>
      <c r="BG310" s="52"/>
      <c r="BH310" s="52"/>
      <c r="BI310" s="52"/>
      <c r="BJ310" s="52"/>
      <c r="BK310" s="52"/>
      <c r="BL310" s="52"/>
      <c r="BM310" s="52"/>
      <c r="BN310" s="52"/>
      <c r="BO310" s="52"/>
    </row>
    <row r="311" spans="1:67" s="48" customFormat="1">
      <c r="A311" s="48">
        <v>422</v>
      </c>
      <c r="B311" s="48" t="s">
        <v>84</v>
      </c>
      <c r="C311" s="49" t="s">
        <v>137</v>
      </c>
      <c r="E311" s="50">
        <v>30000</v>
      </c>
      <c r="F311" s="50">
        <v>20000</v>
      </c>
      <c r="G311" s="19">
        <f t="shared" si="13"/>
        <v>10000</v>
      </c>
      <c r="H311" s="20">
        <f t="shared" si="14"/>
        <v>0.33333333333333331</v>
      </c>
      <c r="I311" s="51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  <c r="AD311" s="52"/>
      <c r="AE311" s="52"/>
      <c r="AF311" s="52"/>
      <c r="AG311" s="52"/>
      <c r="AH311" s="52"/>
      <c r="AI311" s="52"/>
      <c r="AJ311" s="52"/>
      <c r="AK311" s="52"/>
      <c r="AL311" s="52"/>
      <c r="AM311" s="52"/>
      <c r="AN311" s="52"/>
      <c r="AO311" s="52"/>
      <c r="AP311" s="52"/>
      <c r="AQ311" s="52"/>
      <c r="AR311" s="52"/>
      <c r="AS311" s="52"/>
      <c r="AT311" s="52"/>
      <c r="AU311" s="52"/>
      <c r="AV311" s="52"/>
      <c r="AW311" s="52"/>
      <c r="AX311" s="52"/>
      <c r="AY311" s="52"/>
      <c r="AZ311" s="52"/>
      <c r="BA311" s="52"/>
      <c r="BB311" s="52"/>
      <c r="BC311" s="52"/>
      <c r="BD311" s="52"/>
      <c r="BE311" s="52"/>
      <c r="BF311" s="52"/>
      <c r="BG311" s="52"/>
      <c r="BH311" s="52"/>
      <c r="BI311" s="52"/>
      <c r="BJ311" s="52"/>
      <c r="BK311" s="52"/>
      <c r="BL311" s="52"/>
      <c r="BM311" s="52"/>
      <c r="BN311" s="52"/>
      <c r="BO311" s="52"/>
    </row>
    <row r="312" spans="1:67" s="42" customFormat="1">
      <c r="A312" s="42" t="s">
        <v>140</v>
      </c>
      <c r="C312" s="43"/>
      <c r="E312" s="44">
        <v>20000</v>
      </c>
      <c r="F312" s="44">
        <v>0</v>
      </c>
      <c r="G312" s="45">
        <f t="shared" si="13"/>
        <v>20000</v>
      </c>
      <c r="H312" s="46">
        <f t="shared" si="14"/>
        <v>1</v>
      </c>
      <c r="I312" s="30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  <c r="AB312" s="47"/>
      <c r="AC312" s="47"/>
      <c r="AD312" s="47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  <c r="AT312" s="47"/>
      <c r="AU312" s="47"/>
      <c r="AV312" s="47"/>
      <c r="AW312" s="47"/>
      <c r="AX312" s="47"/>
      <c r="AY312" s="47"/>
      <c r="AZ312" s="47"/>
      <c r="BA312" s="47"/>
      <c r="BB312" s="47"/>
      <c r="BC312" s="47"/>
      <c r="BD312" s="47"/>
      <c r="BE312" s="47"/>
      <c r="BF312" s="47"/>
      <c r="BG312" s="47"/>
      <c r="BH312" s="47"/>
      <c r="BI312" s="47"/>
      <c r="BJ312" s="47"/>
      <c r="BK312" s="47"/>
      <c r="BL312" s="47"/>
      <c r="BM312" s="47"/>
      <c r="BN312" s="47"/>
      <c r="BO312" s="47"/>
    </row>
    <row r="313" spans="1:67" s="48" customFormat="1" ht="21">
      <c r="A313" s="48" t="s">
        <v>20</v>
      </c>
      <c r="C313" s="49"/>
      <c r="D313" s="56" t="s">
        <v>1</v>
      </c>
      <c r="E313" s="50">
        <v>20000</v>
      </c>
      <c r="F313" s="50">
        <v>0</v>
      </c>
      <c r="G313" s="19">
        <f t="shared" si="13"/>
        <v>20000</v>
      </c>
      <c r="H313" s="20">
        <f t="shared" si="14"/>
        <v>1</v>
      </c>
      <c r="I313" s="51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  <c r="AH313" s="52"/>
      <c r="AI313" s="52"/>
      <c r="AJ313" s="52"/>
      <c r="AK313" s="52"/>
      <c r="AL313" s="52"/>
      <c r="AM313" s="52"/>
      <c r="AN313" s="52"/>
      <c r="AO313" s="52"/>
      <c r="AP313" s="52"/>
      <c r="AQ313" s="52"/>
      <c r="AR313" s="52"/>
      <c r="AS313" s="52"/>
      <c r="AT313" s="52"/>
      <c r="AU313" s="52"/>
      <c r="AV313" s="52"/>
      <c r="AW313" s="52"/>
      <c r="AX313" s="52"/>
      <c r="AY313" s="52"/>
      <c r="AZ313" s="52"/>
      <c r="BA313" s="52"/>
      <c r="BB313" s="52"/>
      <c r="BC313" s="52"/>
      <c r="BD313" s="52"/>
      <c r="BE313" s="52"/>
      <c r="BF313" s="52"/>
      <c r="BG313" s="52"/>
      <c r="BH313" s="52"/>
      <c r="BI313" s="52"/>
      <c r="BJ313" s="52"/>
      <c r="BK313" s="52"/>
      <c r="BL313" s="52"/>
      <c r="BM313" s="52"/>
      <c r="BN313" s="52"/>
      <c r="BO313" s="52"/>
    </row>
    <row r="314" spans="1:67" s="48" customFormat="1">
      <c r="A314" s="48">
        <v>4</v>
      </c>
      <c r="B314" s="48" t="s">
        <v>30</v>
      </c>
      <c r="C314" s="49" t="s">
        <v>16</v>
      </c>
      <c r="E314" s="50">
        <v>20000</v>
      </c>
      <c r="F314" s="50">
        <v>0</v>
      </c>
      <c r="G314" s="19">
        <f t="shared" si="13"/>
        <v>20000</v>
      </c>
      <c r="H314" s="20">
        <f t="shared" si="14"/>
        <v>1</v>
      </c>
      <c r="I314" s="51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  <c r="AH314" s="52"/>
      <c r="AI314" s="52"/>
      <c r="AJ314" s="52"/>
      <c r="AK314" s="52"/>
      <c r="AL314" s="52"/>
      <c r="AM314" s="52"/>
      <c r="AN314" s="52"/>
      <c r="AO314" s="52"/>
      <c r="AP314" s="52"/>
      <c r="AQ314" s="52"/>
      <c r="AR314" s="52"/>
      <c r="AS314" s="52"/>
      <c r="AT314" s="52"/>
      <c r="AU314" s="52"/>
      <c r="AV314" s="52"/>
      <c r="AW314" s="52"/>
      <c r="AX314" s="52"/>
      <c r="AY314" s="52"/>
      <c r="AZ314" s="52"/>
      <c r="BA314" s="52"/>
      <c r="BB314" s="52"/>
      <c r="BC314" s="52"/>
      <c r="BD314" s="52"/>
      <c r="BE314" s="52"/>
      <c r="BF314" s="52"/>
      <c r="BG314" s="52"/>
      <c r="BH314" s="52"/>
      <c r="BI314" s="52"/>
      <c r="BJ314" s="52"/>
      <c r="BK314" s="52"/>
      <c r="BL314" s="52"/>
      <c r="BM314" s="52"/>
      <c r="BN314" s="52"/>
      <c r="BO314" s="52"/>
    </row>
    <row r="315" spans="1:67" s="48" customFormat="1">
      <c r="A315" s="48">
        <v>41</v>
      </c>
      <c r="B315" s="48" t="s">
        <v>116</v>
      </c>
      <c r="C315" s="49" t="s">
        <v>16</v>
      </c>
      <c r="E315" s="50">
        <v>20000</v>
      </c>
      <c r="F315" s="50">
        <v>0</v>
      </c>
      <c r="G315" s="19">
        <f t="shared" si="13"/>
        <v>20000</v>
      </c>
      <c r="H315" s="20">
        <f t="shared" si="14"/>
        <v>1</v>
      </c>
      <c r="I315" s="51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  <c r="AD315" s="52"/>
      <c r="AE315" s="52"/>
      <c r="AF315" s="52"/>
      <c r="AG315" s="52"/>
      <c r="AH315" s="52"/>
      <c r="AI315" s="52"/>
      <c r="AJ315" s="52"/>
      <c r="AK315" s="52"/>
      <c r="AL315" s="52"/>
      <c r="AM315" s="52"/>
      <c r="AN315" s="52"/>
      <c r="AO315" s="52"/>
      <c r="AP315" s="52"/>
      <c r="AQ315" s="52"/>
      <c r="AR315" s="52"/>
      <c r="AS315" s="52"/>
      <c r="AT315" s="52"/>
      <c r="AU315" s="52"/>
      <c r="AV315" s="52"/>
      <c r="AW315" s="52"/>
      <c r="AX315" s="52"/>
      <c r="AY315" s="52"/>
      <c r="AZ315" s="52"/>
      <c r="BA315" s="52"/>
      <c r="BB315" s="52"/>
      <c r="BC315" s="52"/>
      <c r="BD315" s="52"/>
      <c r="BE315" s="52"/>
      <c r="BF315" s="52"/>
      <c r="BG315" s="52"/>
      <c r="BH315" s="52"/>
      <c r="BI315" s="52"/>
      <c r="BJ315" s="52"/>
      <c r="BK315" s="52"/>
      <c r="BL315" s="52"/>
      <c r="BM315" s="52"/>
      <c r="BN315" s="52"/>
      <c r="BO315" s="52"/>
    </row>
    <row r="316" spans="1:67" s="48" customFormat="1">
      <c r="A316" s="48">
        <v>411</v>
      </c>
      <c r="B316" s="48" t="s">
        <v>130</v>
      </c>
      <c r="C316" s="49" t="s">
        <v>16</v>
      </c>
      <c r="E316" s="50">
        <v>20000</v>
      </c>
      <c r="F316" s="50">
        <v>0</v>
      </c>
      <c r="G316" s="19">
        <f t="shared" si="13"/>
        <v>20000</v>
      </c>
      <c r="H316" s="20">
        <f t="shared" si="14"/>
        <v>1</v>
      </c>
      <c r="I316" s="51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  <c r="AH316" s="52"/>
      <c r="AI316" s="52"/>
      <c r="AJ316" s="52"/>
      <c r="AK316" s="52"/>
      <c r="AL316" s="52"/>
      <c r="AM316" s="52"/>
      <c r="AN316" s="52"/>
      <c r="AO316" s="52"/>
      <c r="AP316" s="52"/>
      <c r="AQ316" s="52"/>
      <c r="AR316" s="52"/>
      <c r="AS316" s="52"/>
      <c r="AT316" s="52"/>
      <c r="AU316" s="52"/>
      <c r="AV316" s="52"/>
      <c r="AW316" s="52"/>
      <c r="AX316" s="52"/>
      <c r="AY316" s="52"/>
      <c r="AZ316" s="52"/>
      <c r="BA316" s="52"/>
      <c r="BB316" s="52"/>
      <c r="BC316" s="52"/>
      <c r="BD316" s="52"/>
      <c r="BE316" s="52"/>
      <c r="BF316" s="52"/>
      <c r="BG316" s="52"/>
      <c r="BH316" s="52"/>
      <c r="BI316" s="52"/>
      <c r="BJ316" s="52"/>
      <c r="BK316" s="52"/>
      <c r="BL316" s="52"/>
      <c r="BM316" s="52"/>
      <c r="BN316" s="52"/>
      <c r="BO316" s="52"/>
    </row>
    <row r="317" spans="1:67" s="42" customFormat="1">
      <c r="A317" s="42" t="s">
        <v>141</v>
      </c>
      <c r="C317" s="43"/>
      <c r="E317" s="44">
        <v>80000</v>
      </c>
      <c r="F317" s="44">
        <v>0</v>
      </c>
      <c r="G317" s="45">
        <f t="shared" si="13"/>
        <v>80000</v>
      </c>
      <c r="H317" s="46">
        <f t="shared" si="14"/>
        <v>1</v>
      </c>
      <c r="I317" s="30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  <c r="AB317" s="47"/>
      <c r="AC317" s="47"/>
      <c r="AD317" s="47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  <c r="AT317" s="47"/>
      <c r="AU317" s="47"/>
      <c r="AV317" s="47"/>
      <c r="AW317" s="47"/>
      <c r="AX317" s="47"/>
      <c r="AY317" s="47"/>
      <c r="AZ317" s="47"/>
      <c r="BA317" s="47"/>
      <c r="BB317" s="47"/>
      <c r="BC317" s="47"/>
      <c r="BD317" s="47"/>
      <c r="BE317" s="47"/>
      <c r="BF317" s="47"/>
      <c r="BG317" s="47"/>
      <c r="BH317" s="47"/>
      <c r="BI317" s="47"/>
      <c r="BJ317" s="47"/>
      <c r="BK317" s="47"/>
      <c r="BL317" s="47"/>
      <c r="BM317" s="47"/>
      <c r="BN317" s="47"/>
      <c r="BO317" s="47"/>
    </row>
    <row r="318" spans="1:67" s="48" customFormat="1" ht="21">
      <c r="A318" s="48" t="s">
        <v>142</v>
      </c>
      <c r="C318" s="49"/>
      <c r="D318" s="56" t="s">
        <v>1</v>
      </c>
      <c r="E318" s="50">
        <v>80000</v>
      </c>
      <c r="F318" s="50">
        <v>0</v>
      </c>
      <c r="G318" s="19">
        <f t="shared" si="13"/>
        <v>80000</v>
      </c>
      <c r="H318" s="20">
        <f t="shared" si="14"/>
        <v>1</v>
      </c>
      <c r="I318" s="51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  <c r="AD318" s="52"/>
      <c r="AE318" s="52"/>
      <c r="AF318" s="52"/>
      <c r="AG318" s="52"/>
      <c r="AH318" s="52"/>
      <c r="AI318" s="52"/>
      <c r="AJ318" s="52"/>
      <c r="AK318" s="52"/>
      <c r="AL318" s="52"/>
      <c r="AM318" s="52"/>
      <c r="AN318" s="52"/>
      <c r="AO318" s="52"/>
      <c r="AP318" s="52"/>
      <c r="AQ318" s="52"/>
      <c r="AR318" s="52"/>
      <c r="AS318" s="52"/>
      <c r="AT318" s="52"/>
      <c r="AU318" s="52"/>
      <c r="AV318" s="52"/>
      <c r="AW318" s="52"/>
      <c r="AX318" s="52"/>
      <c r="AY318" s="52"/>
      <c r="AZ318" s="52"/>
      <c r="BA318" s="52"/>
      <c r="BB318" s="52"/>
      <c r="BC318" s="52"/>
      <c r="BD318" s="52"/>
      <c r="BE318" s="52"/>
      <c r="BF318" s="52"/>
      <c r="BG318" s="52"/>
      <c r="BH318" s="52"/>
      <c r="BI318" s="52"/>
      <c r="BJ318" s="52"/>
      <c r="BK318" s="52"/>
      <c r="BL318" s="52"/>
      <c r="BM318" s="52"/>
      <c r="BN318" s="52"/>
      <c r="BO318" s="52"/>
    </row>
    <row r="319" spans="1:67" s="48" customFormat="1">
      <c r="A319" s="48">
        <v>4</v>
      </c>
      <c r="B319" s="48" t="s">
        <v>30</v>
      </c>
      <c r="C319" s="49" t="s">
        <v>16</v>
      </c>
      <c r="E319" s="50">
        <v>80000</v>
      </c>
      <c r="F319" s="50">
        <v>0</v>
      </c>
      <c r="G319" s="19">
        <f t="shared" si="13"/>
        <v>80000</v>
      </c>
      <c r="H319" s="20">
        <f t="shared" si="14"/>
        <v>1</v>
      </c>
      <c r="I319" s="51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52"/>
      <c r="AF319" s="52"/>
      <c r="AG319" s="52"/>
      <c r="AH319" s="52"/>
      <c r="AI319" s="52"/>
      <c r="AJ319" s="52"/>
      <c r="AK319" s="52"/>
      <c r="AL319" s="52"/>
      <c r="AM319" s="52"/>
      <c r="AN319" s="52"/>
      <c r="AO319" s="52"/>
      <c r="AP319" s="52"/>
      <c r="AQ319" s="52"/>
      <c r="AR319" s="52"/>
      <c r="AS319" s="52"/>
      <c r="AT319" s="52"/>
      <c r="AU319" s="52"/>
      <c r="AV319" s="52"/>
      <c r="AW319" s="52"/>
      <c r="AX319" s="52"/>
      <c r="AY319" s="52"/>
      <c r="AZ319" s="52"/>
      <c r="BA319" s="52"/>
      <c r="BB319" s="52"/>
      <c r="BC319" s="52"/>
      <c r="BD319" s="52"/>
      <c r="BE319" s="52"/>
      <c r="BF319" s="52"/>
      <c r="BG319" s="52"/>
      <c r="BH319" s="52"/>
      <c r="BI319" s="52"/>
      <c r="BJ319" s="52"/>
      <c r="BK319" s="52"/>
      <c r="BL319" s="52"/>
      <c r="BM319" s="52"/>
      <c r="BN319" s="52"/>
      <c r="BO319" s="52"/>
    </row>
    <row r="320" spans="1:67" s="48" customFormat="1">
      <c r="A320" s="48">
        <v>42</v>
      </c>
      <c r="B320" s="48" t="s">
        <v>31</v>
      </c>
      <c r="C320" s="49" t="s">
        <v>16</v>
      </c>
      <c r="E320" s="50">
        <v>80000</v>
      </c>
      <c r="F320" s="50">
        <v>0</v>
      </c>
      <c r="G320" s="19">
        <f t="shared" si="13"/>
        <v>80000</v>
      </c>
      <c r="H320" s="20">
        <f t="shared" si="14"/>
        <v>1</v>
      </c>
      <c r="I320" s="51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  <c r="AH320" s="52"/>
      <c r="AI320" s="52"/>
      <c r="AJ320" s="52"/>
      <c r="AK320" s="52"/>
      <c r="AL320" s="52"/>
      <c r="AM320" s="52"/>
      <c r="AN320" s="52"/>
      <c r="AO320" s="52"/>
      <c r="AP320" s="52"/>
      <c r="AQ320" s="52"/>
      <c r="AR320" s="52"/>
      <c r="AS320" s="52"/>
      <c r="AT320" s="52"/>
      <c r="AU320" s="52"/>
      <c r="AV320" s="52"/>
      <c r="AW320" s="52"/>
      <c r="AX320" s="52"/>
      <c r="AY320" s="52"/>
      <c r="AZ320" s="52"/>
      <c r="BA320" s="52"/>
      <c r="BB320" s="52"/>
      <c r="BC320" s="52"/>
      <c r="BD320" s="52"/>
      <c r="BE320" s="52"/>
      <c r="BF320" s="52"/>
      <c r="BG320" s="52"/>
      <c r="BH320" s="52"/>
      <c r="BI320" s="52"/>
      <c r="BJ320" s="52"/>
      <c r="BK320" s="52"/>
      <c r="BL320" s="52"/>
      <c r="BM320" s="52"/>
      <c r="BN320" s="52"/>
      <c r="BO320" s="52"/>
    </row>
    <row r="321" spans="1:67" s="48" customFormat="1">
      <c r="A321" s="48">
        <v>421</v>
      </c>
      <c r="B321" s="48" t="s">
        <v>32</v>
      </c>
      <c r="C321" s="49" t="s">
        <v>16</v>
      </c>
      <c r="E321" s="50">
        <v>80000</v>
      </c>
      <c r="F321" s="50">
        <v>0</v>
      </c>
      <c r="G321" s="19">
        <f t="shared" si="13"/>
        <v>80000</v>
      </c>
      <c r="H321" s="20">
        <f t="shared" si="14"/>
        <v>1</v>
      </c>
      <c r="I321" s="51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52"/>
      <c r="AE321" s="52"/>
      <c r="AF321" s="52"/>
      <c r="AG321" s="52"/>
      <c r="AH321" s="52"/>
      <c r="AI321" s="52"/>
      <c r="AJ321" s="52"/>
      <c r="AK321" s="52"/>
      <c r="AL321" s="52"/>
      <c r="AM321" s="52"/>
      <c r="AN321" s="52"/>
      <c r="AO321" s="52"/>
      <c r="AP321" s="52"/>
      <c r="AQ321" s="52"/>
      <c r="AR321" s="52"/>
      <c r="AS321" s="52"/>
      <c r="AT321" s="52"/>
      <c r="AU321" s="52"/>
      <c r="AV321" s="52"/>
      <c r="AW321" s="52"/>
      <c r="AX321" s="52"/>
      <c r="AY321" s="52"/>
      <c r="AZ321" s="52"/>
      <c r="BA321" s="52"/>
      <c r="BB321" s="52"/>
      <c r="BC321" s="52"/>
      <c r="BD321" s="52"/>
      <c r="BE321" s="52"/>
      <c r="BF321" s="52"/>
      <c r="BG321" s="52"/>
      <c r="BH321" s="52"/>
      <c r="BI321" s="52"/>
      <c r="BJ321" s="52"/>
      <c r="BK321" s="52"/>
      <c r="BL321" s="52"/>
      <c r="BM321" s="52"/>
      <c r="BN321" s="52"/>
      <c r="BO321" s="52"/>
    </row>
    <row r="322" spans="1:67" s="42" customFormat="1">
      <c r="A322" s="42" t="s">
        <v>143</v>
      </c>
      <c r="C322" s="43"/>
      <c r="E322" s="44">
        <f>SUM(E324)</f>
        <v>20000</v>
      </c>
      <c r="F322" s="44">
        <f>SUM(F324)</f>
        <v>20000</v>
      </c>
      <c r="G322" s="45">
        <f t="shared" si="13"/>
        <v>0</v>
      </c>
      <c r="H322" s="46">
        <f t="shared" si="14"/>
        <v>0</v>
      </c>
      <c r="I322" s="30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  <c r="AB322" s="47"/>
      <c r="AC322" s="47"/>
      <c r="AD322" s="47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  <c r="AT322" s="47"/>
      <c r="AU322" s="47"/>
      <c r="AV322" s="47"/>
      <c r="AW322" s="47"/>
      <c r="AX322" s="47"/>
      <c r="AY322" s="47"/>
      <c r="AZ322" s="47"/>
      <c r="BA322" s="47"/>
      <c r="BB322" s="47"/>
      <c r="BC322" s="47"/>
      <c r="BD322" s="47"/>
      <c r="BE322" s="47"/>
      <c r="BF322" s="47"/>
      <c r="BG322" s="47"/>
      <c r="BH322" s="47"/>
      <c r="BI322" s="47"/>
      <c r="BJ322" s="47"/>
      <c r="BK322" s="47"/>
      <c r="BL322" s="47"/>
      <c r="BM322" s="47"/>
      <c r="BN322" s="47"/>
      <c r="BO322" s="47"/>
    </row>
    <row r="323" spans="1:67" s="48" customFormat="1" ht="21">
      <c r="A323" s="48" t="s">
        <v>20</v>
      </c>
      <c r="C323" s="49"/>
      <c r="D323" s="56" t="s">
        <v>1</v>
      </c>
      <c r="E323" s="50">
        <v>20000</v>
      </c>
      <c r="F323" s="50">
        <v>20000</v>
      </c>
      <c r="G323" s="19">
        <f t="shared" si="13"/>
        <v>0</v>
      </c>
      <c r="H323" s="20">
        <f t="shared" si="14"/>
        <v>0</v>
      </c>
      <c r="I323" s="51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  <c r="AD323" s="52"/>
      <c r="AE323" s="52"/>
      <c r="AF323" s="52"/>
      <c r="AG323" s="52"/>
      <c r="AH323" s="52"/>
      <c r="AI323" s="52"/>
      <c r="AJ323" s="52"/>
      <c r="AK323" s="52"/>
      <c r="AL323" s="52"/>
      <c r="AM323" s="52"/>
      <c r="AN323" s="52"/>
      <c r="AO323" s="52"/>
      <c r="AP323" s="52"/>
      <c r="AQ323" s="52"/>
      <c r="AR323" s="52"/>
      <c r="AS323" s="52"/>
      <c r="AT323" s="52"/>
      <c r="AU323" s="52"/>
      <c r="AV323" s="52"/>
      <c r="AW323" s="52"/>
      <c r="AX323" s="52"/>
      <c r="AY323" s="52"/>
      <c r="AZ323" s="52"/>
      <c r="BA323" s="52"/>
      <c r="BB323" s="52"/>
      <c r="BC323" s="52"/>
      <c r="BD323" s="52"/>
      <c r="BE323" s="52"/>
      <c r="BF323" s="52"/>
      <c r="BG323" s="52"/>
      <c r="BH323" s="52"/>
      <c r="BI323" s="52"/>
      <c r="BJ323" s="52"/>
      <c r="BK323" s="52"/>
      <c r="BL323" s="52"/>
      <c r="BM323" s="52"/>
      <c r="BN323" s="52"/>
      <c r="BO323" s="52"/>
    </row>
    <row r="324" spans="1:67" s="48" customFormat="1">
      <c r="A324" s="48">
        <v>3</v>
      </c>
      <c r="B324" s="48" t="s">
        <v>15</v>
      </c>
      <c r="C324" s="49" t="s">
        <v>16</v>
      </c>
      <c r="E324" s="50">
        <v>20000</v>
      </c>
      <c r="F324" s="50">
        <v>20000</v>
      </c>
      <c r="G324" s="19">
        <f t="shared" si="13"/>
        <v>0</v>
      </c>
      <c r="H324" s="20">
        <f t="shared" si="14"/>
        <v>0</v>
      </c>
      <c r="I324" s="51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  <c r="AD324" s="52"/>
      <c r="AE324" s="52"/>
      <c r="AF324" s="52"/>
      <c r="AG324" s="52"/>
      <c r="AH324" s="52"/>
      <c r="AI324" s="52"/>
      <c r="AJ324" s="52"/>
      <c r="AK324" s="52"/>
      <c r="AL324" s="52"/>
      <c r="AM324" s="52"/>
      <c r="AN324" s="52"/>
      <c r="AO324" s="52"/>
      <c r="AP324" s="52"/>
      <c r="AQ324" s="52"/>
      <c r="AR324" s="52"/>
      <c r="AS324" s="52"/>
      <c r="AT324" s="52"/>
      <c r="AU324" s="52"/>
      <c r="AV324" s="52"/>
      <c r="AW324" s="52"/>
      <c r="AX324" s="52"/>
      <c r="AY324" s="52"/>
      <c r="AZ324" s="52"/>
      <c r="BA324" s="52"/>
      <c r="BB324" s="52"/>
      <c r="BC324" s="52"/>
      <c r="BD324" s="52"/>
      <c r="BE324" s="52"/>
      <c r="BF324" s="52"/>
      <c r="BG324" s="52"/>
      <c r="BH324" s="52"/>
      <c r="BI324" s="52"/>
      <c r="BJ324" s="52"/>
      <c r="BK324" s="52"/>
      <c r="BL324" s="52"/>
      <c r="BM324" s="52"/>
      <c r="BN324" s="52"/>
      <c r="BO324" s="52"/>
    </row>
    <row r="325" spans="1:67" s="48" customFormat="1">
      <c r="A325" s="48">
        <v>32</v>
      </c>
      <c r="B325" s="48" t="s">
        <v>44</v>
      </c>
      <c r="C325" s="49" t="s">
        <v>16</v>
      </c>
      <c r="E325" s="50">
        <v>20000</v>
      </c>
      <c r="F325" s="50">
        <v>20000</v>
      </c>
      <c r="G325" s="19">
        <f t="shared" si="13"/>
        <v>0</v>
      </c>
      <c r="H325" s="20">
        <f t="shared" si="14"/>
        <v>0</v>
      </c>
      <c r="I325" s="51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52"/>
      <c r="AE325" s="52"/>
      <c r="AF325" s="52"/>
      <c r="AG325" s="52"/>
      <c r="AH325" s="52"/>
      <c r="AI325" s="52"/>
      <c r="AJ325" s="52"/>
      <c r="AK325" s="52"/>
      <c r="AL325" s="52"/>
      <c r="AM325" s="52"/>
      <c r="AN325" s="52"/>
      <c r="AO325" s="52"/>
      <c r="AP325" s="52"/>
      <c r="AQ325" s="52"/>
      <c r="AR325" s="52"/>
      <c r="AS325" s="52"/>
      <c r="AT325" s="52"/>
      <c r="AU325" s="52"/>
      <c r="AV325" s="52"/>
      <c r="AW325" s="52"/>
      <c r="AX325" s="52"/>
      <c r="AY325" s="52"/>
      <c r="AZ325" s="52"/>
      <c r="BA325" s="52"/>
      <c r="BB325" s="52"/>
      <c r="BC325" s="52"/>
      <c r="BD325" s="52"/>
      <c r="BE325" s="52"/>
      <c r="BF325" s="52"/>
      <c r="BG325" s="52"/>
      <c r="BH325" s="52"/>
      <c r="BI325" s="52"/>
      <c r="BJ325" s="52"/>
      <c r="BK325" s="52"/>
      <c r="BL325" s="52"/>
      <c r="BM325" s="52"/>
      <c r="BN325" s="52"/>
      <c r="BO325" s="52"/>
    </row>
    <row r="326" spans="1:67" s="48" customFormat="1">
      <c r="A326" s="48">
        <v>323</v>
      </c>
      <c r="B326" s="48" t="s">
        <v>144</v>
      </c>
      <c r="C326" s="49" t="s">
        <v>16</v>
      </c>
      <c r="E326" s="50">
        <v>20000</v>
      </c>
      <c r="F326" s="50">
        <v>20000</v>
      </c>
      <c r="G326" s="19">
        <f t="shared" si="13"/>
        <v>0</v>
      </c>
      <c r="H326" s="20">
        <f t="shared" si="14"/>
        <v>0</v>
      </c>
      <c r="I326" s="51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  <c r="AC326" s="52"/>
      <c r="AD326" s="52"/>
      <c r="AE326" s="52"/>
      <c r="AF326" s="52"/>
      <c r="AG326" s="52"/>
      <c r="AH326" s="52"/>
      <c r="AI326" s="52"/>
      <c r="AJ326" s="52"/>
      <c r="AK326" s="52"/>
      <c r="AL326" s="52"/>
      <c r="AM326" s="52"/>
      <c r="AN326" s="52"/>
      <c r="AO326" s="52"/>
      <c r="AP326" s="52"/>
      <c r="AQ326" s="52"/>
      <c r="AR326" s="52"/>
      <c r="AS326" s="52"/>
      <c r="AT326" s="52"/>
      <c r="AU326" s="52"/>
      <c r="AV326" s="52"/>
      <c r="AW326" s="52"/>
      <c r="AX326" s="52"/>
      <c r="AY326" s="52"/>
      <c r="AZ326" s="52"/>
      <c r="BA326" s="52"/>
      <c r="BB326" s="52"/>
      <c r="BC326" s="52"/>
      <c r="BD326" s="52"/>
      <c r="BE326" s="52"/>
      <c r="BF326" s="52"/>
      <c r="BG326" s="52"/>
      <c r="BH326" s="52"/>
      <c r="BI326" s="52"/>
      <c r="BJ326" s="52"/>
      <c r="BK326" s="52"/>
      <c r="BL326" s="52"/>
      <c r="BM326" s="52"/>
      <c r="BN326" s="52"/>
      <c r="BO326" s="52"/>
    </row>
    <row r="327" spans="1:67" s="42" customFormat="1">
      <c r="A327" s="42" t="s">
        <v>145</v>
      </c>
      <c r="C327" s="43"/>
      <c r="E327" s="44">
        <v>0</v>
      </c>
      <c r="F327" s="44">
        <v>50000</v>
      </c>
      <c r="G327" s="45">
        <f t="shared" si="13"/>
        <v>-50000</v>
      </c>
      <c r="H327" s="46" t="e">
        <f t="shared" si="14"/>
        <v>#DIV/0!</v>
      </c>
      <c r="I327" s="30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  <c r="AB327" s="47"/>
      <c r="AC327" s="47"/>
      <c r="AD327" s="47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  <c r="AT327" s="47"/>
      <c r="AU327" s="47"/>
      <c r="AV327" s="47"/>
      <c r="AW327" s="47"/>
      <c r="AX327" s="47"/>
      <c r="AY327" s="47"/>
      <c r="AZ327" s="47"/>
      <c r="BA327" s="47"/>
      <c r="BB327" s="47"/>
      <c r="BC327" s="47"/>
      <c r="BD327" s="47"/>
      <c r="BE327" s="47"/>
      <c r="BF327" s="47"/>
      <c r="BG327" s="47"/>
      <c r="BH327" s="47"/>
      <c r="BI327" s="47"/>
      <c r="BJ327" s="47"/>
      <c r="BK327" s="47"/>
      <c r="BL327" s="47"/>
      <c r="BM327" s="47"/>
      <c r="BN327" s="47"/>
      <c r="BO327" s="47"/>
    </row>
    <row r="328" spans="1:67" s="48" customFormat="1">
      <c r="A328" s="48" t="s">
        <v>108</v>
      </c>
      <c r="C328" s="49"/>
      <c r="D328" s="48" t="s">
        <v>1</v>
      </c>
      <c r="E328" s="50">
        <v>0</v>
      </c>
      <c r="F328" s="50">
        <v>50000</v>
      </c>
      <c r="G328" s="19">
        <f t="shared" si="13"/>
        <v>-50000</v>
      </c>
      <c r="H328" s="20" t="e">
        <f t="shared" si="14"/>
        <v>#DIV/0!</v>
      </c>
      <c r="I328" s="51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  <c r="AC328" s="52"/>
      <c r="AD328" s="52"/>
      <c r="AE328" s="52"/>
      <c r="AF328" s="52"/>
      <c r="AG328" s="52"/>
      <c r="AH328" s="52"/>
      <c r="AI328" s="52"/>
      <c r="AJ328" s="52"/>
      <c r="AK328" s="52"/>
      <c r="AL328" s="52"/>
      <c r="AM328" s="52"/>
      <c r="AN328" s="52"/>
      <c r="AO328" s="52"/>
      <c r="AP328" s="52"/>
      <c r="AQ328" s="52"/>
      <c r="AR328" s="52"/>
      <c r="AS328" s="52"/>
      <c r="AT328" s="52"/>
      <c r="AU328" s="52"/>
      <c r="AV328" s="52"/>
      <c r="AW328" s="52"/>
      <c r="AX328" s="52"/>
      <c r="AY328" s="52"/>
      <c r="AZ328" s="52"/>
      <c r="BA328" s="52"/>
      <c r="BB328" s="52"/>
      <c r="BC328" s="52"/>
      <c r="BD328" s="52"/>
      <c r="BE328" s="52"/>
      <c r="BF328" s="52"/>
      <c r="BG328" s="52"/>
      <c r="BH328" s="52"/>
      <c r="BI328" s="52"/>
      <c r="BJ328" s="52"/>
      <c r="BK328" s="52"/>
      <c r="BL328" s="52"/>
      <c r="BM328" s="52"/>
      <c r="BN328" s="52"/>
      <c r="BO328" s="52"/>
    </row>
    <row r="329" spans="1:67" s="48" customFormat="1">
      <c r="A329" s="48">
        <v>4</v>
      </c>
      <c r="B329" s="48" t="s">
        <v>30</v>
      </c>
      <c r="C329" s="49" t="s">
        <v>109</v>
      </c>
      <c r="E329" s="50">
        <v>0</v>
      </c>
      <c r="F329" s="50">
        <v>50000</v>
      </c>
      <c r="G329" s="19">
        <f t="shared" si="13"/>
        <v>-50000</v>
      </c>
      <c r="H329" s="20" t="e">
        <f t="shared" si="14"/>
        <v>#DIV/0!</v>
      </c>
      <c r="I329" s="51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  <c r="AC329" s="52"/>
      <c r="AD329" s="52"/>
      <c r="AE329" s="52"/>
      <c r="AF329" s="52"/>
      <c r="AG329" s="52"/>
      <c r="AH329" s="52"/>
      <c r="AI329" s="52"/>
      <c r="AJ329" s="52"/>
      <c r="AK329" s="52"/>
      <c r="AL329" s="52"/>
      <c r="AM329" s="52"/>
      <c r="AN329" s="52"/>
      <c r="AO329" s="52"/>
      <c r="AP329" s="52"/>
      <c r="AQ329" s="52"/>
      <c r="AR329" s="52"/>
      <c r="AS329" s="52"/>
      <c r="AT329" s="52"/>
      <c r="AU329" s="52"/>
      <c r="AV329" s="52"/>
      <c r="AW329" s="52"/>
      <c r="AX329" s="52"/>
      <c r="AY329" s="52"/>
      <c r="AZ329" s="52"/>
      <c r="BA329" s="52"/>
      <c r="BB329" s="52"/>
      <c r="BC329" s="52"/>
      <c r="BD329" s="52"/>
      <c r="BE329" s="52"/>
      <c r="BF329" s="52"/>
      <c r="BG329" s="52"/>
      <c r="BH329" s="52"/>
      <c r="BI329" s="52"/>
      <c r="BJ329" s="52"/>
      <c r="BK329" s="52"/>
      <c r="BL329" s="52"/>
      <c r="BM329" s="52"/>
      <c r="BN329" s="52"/>
      <c r="BO329" s="52"/>
    </row>
    <row r="330" spans="1:67" s="48" customFormat="1">
      <c r="A330" s="48">
        <v>42</v>
      </c>
      <c r="B330" s="48" t="s">
        <v>110</v>
      </c>
      <c r="C330" s="49" t="s">
        <v>109</v>
      </c>
      <c r="E330" s="50">
        <v>0</v>
      </c>
      <c r="F330" s="50">
        <v>50000</v>
      </c>
      <c r="G330" s="19">
        <f t="shared" si="13"/>
        <v>-50000</v>
      </c>
      <c r="H330" s="20" t="e">
        <f t="shared" si="14"/>
        <v>#DIV/0!</v>
      </c>
      <c r="I330" s="51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  <c r="AC330" s="52"/>
      <c r="AD330" s="52"/>
      <c r="AE330" s="52"/>
      <c r="AF330" s="52"/>
      <c r="AG330" s="52"/>
      <c r="AH330" s="52"/>
      <c r="AI330" s="52"/>
      <c r="AJ330" s="52"/>
      <c r="AK330" s="52"/>
      <c r="AL330" s="52"/>
      <c r="AM330" s="52"/>
      <c r="AN330" s="52"/>
      <c r="AO330" s="52"/>
      <c r="AP330" s="52"/>
      <c r="AQ330" s="52"/>
      <c r="AR330" s="52"/>
      <c r="AS330" s="52"/>
      <c r="AT330" s="52"/>
      <c r="AU330" s="52"/>
      <c r="AV330" s="52"/>
      <c r="AW330" s="52"/>
      <c r="AX330" s="52"/>
      <c r="AY330" s="52"/>
      <c r="AZ330" s="52"/>
      <c r="BA330" s="52"/>
      <c r="BB330" s="52"/>
      <c r="BC330" s="52"/>
      <c r="BD330" s="52"/>
      <c r="BE330" s="52"/>
      <c r="BF330" s="52"/>
      <c r="BG330" s="52"/>
      <c r="BH330" s="52"/>
      <c r="BI330" s="52"/>
      <c r="BJ330" s="52"/>
      <c r="BK330" s="52"/>
      <c r="BL330" s="52"/>
      <c r="BM330" s="52"/>
      <c r="BN330" s="52"/>
      <c r="BO330" s="52"/>
    </row>
    <row r="331" spans="1:67" s="48" customFormat="1">
      <c r="A331" s="48">
        <v>421</v>
      </c>
      <c r="B331" s="48" t="s">
        <v>111</v>
      </c>
      <c r="C331" s="49" t="s">
        <v>109</v>
      </c>
      <c r="E331" s="50">
        <v>0</v>
      </c>
      <c r="F331" s="50">
        <v>50000</v>
      </c>
      <c r="G331" s="19">
        <f t="shared" si="13"/>
        <v>-50000</v>
      </c>
      <c r="H331" s="20" t="e">
        <f t="shared" si="14"/>
        <v>#DIV/0!</v>
      </c>
      <c r="I331" s="51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  <c r="AC331" s="52"/>
      <c r="AD331" s="52"/>
      <c r="AE331" s="52"/>
      <c r="AF331" s="52"/>
      <c r="AG331" s="52"/>
      <c r="AH331" s="52"/>
      <c r="AI331" s="52"/>
      <c r="AJ331" s="52"/>
      <c r="AK331" s="52"/>
      <c r="AL331" s="52"/>
      <c r="AM331" s="52"/>
      <c r="AN331" s="52"/>
      <c r="AO331" s="52"/>
      <c r="AP331" s="52"/>
      <c r="AQ331" s="52"/>
      <c r="AR331" s="52"/>
      <c r="AS331" s="52"/>
      <c r="AT331" s="52"/>
      <c r="AU331" s="52"/>
      <c r="AV331" s="52"/>
      <c r="AW331" s="52"/>
      <c r="AX331" s="52"/>
      <c r="AY331" s="52"/>
      <c r="AZ331" s="52"/>
      <c r="BA331" s="52"/>
      <c r="BB331" s="52"/>
      <c r="BC331" s="52"/>
      <c r="BD331" s="52"/>
      <c r="BE331" s="52"/>
      <c r="BF331" s="52"/>
      <c r="BG331" s="52"/>
      <c r="BH331" s="52"/>
      <c r="BI331" s="52"/>
      <c r="BJ331" s="52"/>
      <c r="BK331" s="52"/>
      <c r="BL331" s="52"/>
      <c r="BM331" s="52"/>
      <c r="BN331" s="52"/>
      <c r="BO331" s="52"/>
    </row>
    <row r="332" spans="1:67" s="37" customFormat="1" ht="29.1" customHeight="1">
      <c r="A332" s="85" t="s">
        <v>270</v>
      </c>
      <c r="B332" s="85"/>
      <c r="C332" s="38"/>
      <c r="E332" s="39">
        <f>SUM(E333,E341,E346,E351,E356,E361,E366,E371,E376,E381,E386,E391,E397,E402,E408,E413)</f>
        <v>810000</v>
      </c>
      <c r="F332" s="39">
        <f>SUM(F333,F341,F346,F351,F356,F361,F366,F371,F376,F381,F386,F391,F397,F402,F408,F413)</f>
        <v>886000</v>
      </c>
      <c r="G332" s="39">
        <f t="shared" si="13"/>
        <v>-76000</v>
      </c>
      <c r="H332" s="40">
        <f t="shared" si="14"/>
        <v>-9.3827160493827166E-2</v>
      </c>
      <c r="I332" s="40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1"/>
      <c r="AG332" s="41"/>
      <c r="AH332" s="41"/>
      <c r="AI332" s="41"/>
      <c r="AJ332" s="41"/>
      <c r="AK332" s="41"/>
      <c r="AL332" s="41"/>
      <c r="AM332" s="41"/>
      <c r="AN332" s="41"/>
      <c r="AO332" s="41"/>
      <c r="AP332" s="41"/>
      <c r="AQ332" s="41"/>
      <c r="AR332" s="41"/>
      <c r="AS332" s="41"/>
      <c r="AT332" s="41"/>
      <c r="AU332" s="41"/>
      <c r="AV332" s="41"/>
      <c r="AW332" s="41"/>
      <c r="AX332" s="41"/>
      <c r="AY332" s="41"/>
      <c r="AZ332" s="41"/>
      <c r="BA332" s="41"/>
      <c r="BB332" s="41"/>
      <c r="BC332" s="41"/>
      <c r="BD332" s="41"/>
      <c r="BE332" s="41"/>
      <c r="BF332" s="41"/>
      <c r="BG332" s="41"/>
      <c r="BH332" s="41"/>
      <c r="BI332" s="41"/>
      <c r="BJ332" s="41"/>
      <c r="BK332" s="41"/>
      <c r="BL332" s="41"/>
      <c r="BM332" s="41"/>
      <c r="BN332" s="41"/>
      <c r="BO332" s="41"/>
    </row>
    <row r="333" spans="1:67" s="42" customFormat="1">
      <c r="A333" s="42" t="s">
        <v>146</v>
      </c>
      <c r="C333" s="43"/>
      <c r="E333" s="44">
        <v>160000</v>
      </c>
      <c r="F333" s="44">
        <v>150000</v>
      </c>
      <c r="G333" s="45">
        <f t="shared" si="13"/>
        <v>10000</v>
      </c>
      <c r="H333" s="46">
        <f t="shared" si="14"/>
        <v>6.25E-2</v>
      </c>
      <c r="I333" s="30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  <c r="AA333" s="47"/>
      <c r="AB333" s="47"/>
      <c r="AC333" s="47"/>
      <c r="AD333" s="47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  <c r="AT333" s="47"/>
      <c r="AU333" s="47"/>
      <c r="AV333" s="47"/>
      <c r="AW333" s="47"/>
      <c r="AX333" s="47"/>
      <c r="AY333" s="47"/>
      <c r="AZ333" s="47"/>
      <c r="BA333" s="47"/>
      <c r="BB333" s="47"/>
      <c r="BC333" s="47"/>
      <c r="BD333" s="47"/>
      <c r="BE333" s="47"/>
      <c r="BF333" s="47"/>
      <c r="BG333" s="47"/>
      <c r="BH333" s="47"/>
      <c r="BI333" s="47"/>
      <c r="BJ333" s="47"/>
      <c r="BK333" s="47"/>
      <c r="BL333" s="47"/>
      <c r="BM333" s="47"/>
      <c r="BN333" s="47"/>
      <c r="BO333" s="47"/>
    </row>
    <row r="334" spans="1:67" s="53" customFormat="1">
      <c r="A334" s="53" t="s">
        <v>136</v>
      </c>
      <c r="C334" s="54"/>
      <c r="E334" s="50">
        <v>160000</v>
      </c>
      <c r="F334" s="50">
        <v>150000</v>
      </c>
      <c r="G334" s="19">
        <f t="shared" si="13"/>
        <v>10000</v>
      </c>
      <c r="H334" s="20">
        <f t="shared" si="14"/>
        <v>6.25E-2</v>
      </c>
      <c r="I334" s="51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  <c r="AC334" s="52"/>
      <c r="AD334" s="52"/>
      <c r="AE334" s="52"/>
      <c r="AF334" s="52"/>
      <c r="AG334" s="52"/>
      <c r="AH334" s="52"/>
      <c r="AI334" s="52"/>
      <c r="AJ334" s="52"/>
      <c r="AK334" s="52"/>
      <c r="AL334" s="52"/>
      <c r="AM334" s="52"/>
      <c r="AN334" s="52"/>
      <c r="AO334" s="52"/>
      <c r="AP334" s="52"/>
      <c r="AQ334" s="52"/>
      <c r="AR334" s="52"/>
      <c r="AS334" s="52"/>
      <c r="AT334" s="52"/>
      <c r="AU334" s="52"/>
      <c r="AV334" s="52"/>
      <c r="AW334" s="52"/>
      <c r="AX334" s="52"/>
      <c r="AY334" s="52"/>
      <c r="AZ334" s="52"/>
      <c r="BA334" s="52"/>
      <c r="BB334" s="52"/>
      <c r="BC334" s="52"/>
      <c r="BD334" s="52"/>
      <c r="BE334" s="52"/>
      <c r="BF334" s="52"/>
      <c r="BG334" s="52"/>
      <c r="BH334" s="52"/>
      <c r="BI334" s="52"/>
      <c r="BJ334" s="52"/>
      <c r="BK334" s="52"/>
      <c r="BL334" s="52"/>
      <c r="BM334" s="52"/>
      <c r="BN334" s="52"/>
      <c r="BO334" s="52"/>
    </row>
    <row r="335" spans="1:67" s="48" customFormat="1">
      <c r="A335" s="48">
        <v>3</v>
      </c>
      <c r="B335" s="48" t="s">
        <v>15</v>
      </c>
      <c r="C335" s="49" t="s">
        <v>113</v>
      </c>
      <c r="E335" s="50">
        <v>160000</v>
      </c>
      <c r="F335" s="50">
        <v>150000</v>
      </c>
      <c r="G335" s="19">
        <f t="shared" si="13"/>
        <v>10000</v>
      </c>
      <c r="H335" s="20">
        <f t="shared" si="14"/>
        <v>6.25E-2</v>
      </c>
      <c r="I335" s="51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  <c r="AC335" s="52"/>
      <c r="AD335" s="52"/>
      <c r="AE335" s="52"/>
      <c r="AF335" s="52"/>
      <c r="AG335" s="52"/>
      <c r="AH335" s="52"/>
      <c r="AI335" s="52"/>
      <c r="AJ335" s="52"/>
      <c r="AK335" s="52"/>
      <c r="AL335" s="52"/>
      <c r="AM335" s="52"/>
      <c r="AN335" s="52"/>
      <c r="AO335" s="52"/>
      <c r="AP335" s="52"/>
      <c r="AQ335" s="52"/>
      <c r="AR335" s="52"/>
      <c r="AS335" s="52"/>
      <c r="AT335" s="52"/>
      <c r="AU335" s="52"/>
      <c r="AV335" s="52"/>
      <c r="AW335" s="52"/>
      <c r="AX335" s="52"/>
      <c r="AY335" s="52"/>
      <c r="AZ335" s="52"/>
      <c r="BA335" s="52"/>
      <c r="BB335" s="52"/>
      <c r="BC335" s="52"/>
      <c r="BD335" s="52"/>
      <c r="BE335" s="52"/>
      <c r="BF335" s="52"/>
      <c r="BG335" s="52"/>
      <c r="BH335" s="52"/>
      <c r="BI335" s="52"/>
      <c r="BJ335" s="52"/>
      <c r="BK335" s="52"/>
      <c r="BL335" s="52"/>
      <c r="BM335" s="52"/>
      <c r="BN335" s="52"/>
      <c r="BO335" s="52"/>
    </row>
    <row r="336" spans="1:67" s="48" customFormat="1">
      <c r="A336" s="48">
        <v>32</v>
      </c>
      <c r="B336" s="48" t="s">
        <v>44</v>
      </c>
      <c r="C336" s="49" t="s">
        <v>113</v>
      </c>
      <c r="E336" s="50">
        <v>70000</v>
      </c>
      <c r="F336" s="50">
        <v>70000</v>
      </c>
      <c r="G336" s="19">
        <f t="shared" si="13"/>
        <v>0</v>
      </c>
      <c r="H336" s="20">
        <f t="shared" si="14"/>
        <v>0</v>
      </c>
      <c r="I336" s="51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  <c r="AC336" s="52"/>
      <c r="AD336" s="52"/>
      <c r="AE336" s="52"/>
      <c r="AF336" s="52"/>
      <c r="AG336" s="52"/>
      <c r="AH336" s="52"/>
      <c r="AI336" s="52"/>
      <c r="AJ336" s="52"/>
      <c r="AK336" s="52"/>
      <c r="AL336" s="52"/>
      <c r="AM336" s="52"/>
      <c r="AN336" s="52"/>
      <c r="AO336" s="52"/>
      <c r="AP336" s="52"/>
      <c r="AQ336" s="52"/>
      <c r="AR336" s="52"/>
      <c r="AS336" s="52"/>
      <c r="AT336" s="52"/>
      <c r="AU336" s="52"/>
      <c r="AV336" s="52"/>
      <c r="AW336" s="52"/>
      <c r="AX336" s="52"/>
      <c r="AY336" s="52"/>
      <c r="AZ336" s="52"/>
      <c r="BA336" s="52"/>
      <c r="BB336" s="52"/>
      <c r="BC336" s="52"/>
      <c r="BD336" s="52"/>
      <c r="BE336" s="52"/>
      <c r="BF336" s="52"/>
      <c r="BG336" s="52"/>
      <c r="BH336" s="52"/>
      <c r="BI336" s="52"/>
      <c r="BJ336" s="52"/>
      <c r="BK336" s="52"/>
      <c r="BL336" s="52"/>
      <c r="BM336" s="52"/>
      <c r="BN336" s="52"/>
      <c r="BO336" s="52"/>
    </row>
    <row r="337" spans="1:67" s="48" customFormat="1">
      <c r="A337" s="48">
        <v>322</v>
      </c>
      <c r="B337" s="48" t="s">
        <v>41</v>
      </c>
      <c r="C337" s="49" t="s">
        <v>113</v>
      </c>
      <c r="E337" s="50">
        <v>70000</v>
      </c>
      <c r="F337" s="50">
        <v>70000</v>
      </c>
      <c r="G337" s="19">
        <f t="shared" si="13"/>
        <v>0</v>
      </c>
      <c r="H337" s="20">
        <f t="shared" si="14"/>
        <v>0</v>
      </c>
      <c r="I337" s="51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  <c r="AC337" s="52"/>
      <c r="AD337" s="52"/>
      <c r="AE337" s="52"/>
      <c r="AF337" s="52"/>
      <c r="AG337" s="52"/>
      <c r="AH337" s="52"/>
      <c r="AI337" s="52"/>
      <c r="AJ337" s="52"/>
      <c r="AK337" s="52"/>
      <c r="AL337" s="52"/>
      <c r="AM337" s="52"/>
      <c r="AN337" s="52"/>
      <c r="AO337" s="52"/>
      <c r="AP337" s="52"/>
      <c r="AQ337" s="52"/>
      <c r="AR337" s="52"/>
      <c r="AS337" s="52"/>
      <c r="AT337" s="52"/>
      <c r="AU337" s="52"/>
      <c r="AV337" s="52"/>
      <c r="AW337" s="52"/>
      <c r="AX337" s="52"/>
      <c r="AY337" s="52"/>
      <c r="AZ337" s="52"/>
      <c r="BA337" s="52"/>
      <c r="BB337" s="52"/>
      <c r="BC337" s="52"/>
      <c r="BD337" s="52"/>
      <c r="BE337" s="52"/>
      <c r="BF337" s="52"/>
      <c r="BG337" s="52"/>
      <c r="BH337" s="52"/>
      <c r="BI337" s="52"/>
      <c r="BJ337" s="52"/>
      <c r="BK337" s="52"/>
      <c r="BL337" s="52"/>
      <c r="BM337" s="52"/>
      <c r="BN337" s="52"/>
      <c r="BO337" s="52"/>
    </row>
    <row r="338" spans="1:67" s="48" customFormat="1">
      <c r="A338" s="48">
        <v>3</v>
      </c>
      <c r="B338" s="48" t="s">
        <v>15</v>
      </c>
      <c r="C338" s="49" t="s">
        <v>113</v>
      </c>
      <c r="E338" s="50">
        <v>90000</v>
      </c>
      <c r="F338" s="50">
        <v>80000</v>
      </c>
      <c r="G338" s="19">
        <f t="shared" si="13"/>
        <v>10000</v>
      </c>
      <c r="H338" s="20">
        <f t="shared" si="14"/>
        <v>0.1111111111111111</v>
      </c>
      <c r="I338" s="51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  <c r="AH338" s="52"/>
      <c r="AI338" s="52"/>
      <c r="AJ338" s="52"/>
      <c r="AK338" s="52"/>
      <c r="AL338" s="52"/>
      <c r="AM338" s="52"/>
      <c r="AN338" s="52"/>
      <c r="AO338" s="52"/>
      <c r="AP338" s="52"/>
      <c r="AQ338" s="52"/>
      <c r="AR338" s="52"/>
      <c r="AS338" s="52"/>
      <c r="AT338" s="52"/>
      <c r="AU338" s="52"/>
      <c r="AV338" s="52"/>
      <c r="AW338" s="52"/>
      <c r="AX338" s="52"/>
      <c r="AY338" s="52"/>
      <c r="AZ338" s="52"/>
      <c r="BA338" s="52"/>
      <c r="BB338" s="52"/>
      <c r="BC338" s="52"/>
      <c r="BD338" s="52"/>
      <c r="BE338" s="52"/>
      <c r="BF338" s="52"/>
      <c r="BG338" s="52"/>
      <c r="BH338" s="52"/>
      <c r="BI338" s="52"/>
      <c r="BJ338" s="52"/>
      <c r="BK338" s="52"/>
      <c r="BL338" s="52"/>
      <c r="BM338" s="52"/>
      <c r="BN338" s="52"/>
      <c r="BO338" s="52"/>
    </row>
    <row r="339" spans="1:67" s="48" customFormat="1">
      <c r="A339" s="48">
        <v>32</v>
      </c>
      <c r="B339" s="48" t="s">
        <v>44</v>
      </c>
      <c r="C339" s="49" t="s">
        <v>113</v>
      </c>
      <c r="E339" s="50">
        <v>90000</v>
      </c>
      <c r="F339" s="50">
        <v>80000</v>
      </c>
      <c r="G339" s="19">
        <f t="shared" si="13"/>
        <v>10000</v>
      </c>
      <c r="H339" s="20">
        <f t="shared" si="14"/>
        <v>0.1111111111111111</v>
      </c>
      <c r="I339" s="51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  <c r="AD339" s="52"/>
      <c r="AE339" s="52"/>
      <c r="AF339" s="52"/>
      <c r="AG339" s="52"/>
      <c r="AH339" s="52"/>
      <c r="AI339" s="52"/>
      <c r="AJ339" s="52"/>
      <c r="AK339" s="52"/>
      <c r="AL339" s="52"/>
      <c r="AM339" s="52"/>
      <c r="AN339" s="52"/>
      <c r="AO339" s="52"/>
      <c r="AP339" s="52"/>
      <c r="AQ339" s="52"/>
      <c r="AR339" s="52"/>
      <c r="AS339" s="52"/>
      <c r="AT339" s="52"/>
      <c r="AU339" s="52"/>
      <c r="AV339" s="52"/>
      <c r="AW339" s="52"/>
      <c r="AX339" s="52"/>
      <c r="AY339" s="52"/>
      <c r="AZ339" s="52"/>
      <c r="BA339" s="52"/>
      <c r="BB339" s="52"/>
      <c r="BC339" s="52"/>
      <c r="BD339" s="52"/>
      <c r="BE339" s="52"/>
      <c r="BF339" s="52"/>
      <c r="BG339" s="52"/>
      <c r="BH339" s="52"/>
      <c r="BI339" s="52"/>
      <c r="BJ339" s="52"/>
      <c r="BK339" s="52"/>
      <c r="BL339" s="52"/>
      <c r="BM339" s="52"/>
      <c r="BN339" s="52"/>
      <c r="BO339" s="52"/>
    </row>
    <row r="340" spans="1:67" s="48" customFormat="1">
      <c r="A340" s="48">
        <v>323</v>
      </c>
      <c r="B340" s="48" t="s">
        <v>47</v>
      </c>
      <c r="C340" s="49" t="s">
        <v>113</v>
      </c>
      <c r="E340" s="50">
        <v>90000</v>
      </c>
      <c r="F340" s="50">
        <v>80000</v>
      </c>
      <c r="G340" s="19">
        <f t="shared" si="13"/>
        <v>10000</v>
      </c>
      <c r="H340" s="20">
        <f t="shared" si="14"/>
        <v>0.1111111111111111</v>
      </c>
      <c r="I340" s="51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  <c r="AD340" s="52"/>
      <c r="AE340" s="52"/>
      <c r="AF340" s="52"/>
      <c r="AG340" s="52"/>
      <c r="AH340" s="52"/>
      <c r="AI340" s="52"/>
      <c r="AJ340" s="52"/>
      <c r="AK340" s="52"/>
      <c r="AL340" s="52"/>
      <c r="AM340" s="52"/>
      <c r="AN340" s="52"/>
      <c r="AO340" s="52"/>
      <c r="AP340" s="52"/>
      <c r="AQ340" s="52"/>
      <c r="AR340" s="52"/>
      <c r="AS340" s="52"/>
      <c r="AT340" s="52"/>
      <c r="AU340" s="52"/>
      <c r="AV340" s="52"/>
      <c r="AW340" s="52"/>
      <c r="AX340" s="52"/>
      <c r="AY340" s="52"/>
      <c r="AZ340" s="52"/>
      <c r="BA340" s="52"/>
      <c r="BB340" s="52"/>
      <c r="BC340" s="52"/>
      <c r="BD340" s="52"/>
      <c r="BE340" s="52"/>
      <c r="BF340" s="52"/>
      <c r="BG340" s="52"/>
      <c r="BH340" s="52"/>
      <c r="BI340" s="52"/>
      <c r="BJ340" s="52"/>
      <c r="BK340" s="52"/>
      <c r="BL340" s="52"/>
      <c r="BM340" s="52"/>
      <c r="BN340" s="52"/>
      <c r="BO340" s="52"/>
    </row>
    <row r="341" spans="1:67" s="42" customFormat="1">
      <c r="A341" s="42" t="s">
        <v>147</v>
      </c>
      <c r="C341" s="43"/>
      <c r="E341" s="44">
        <v>60000</v>
      </c>
      <c r="F341" s="44">
        <v>60000</v>
      </c>
      <c r="G341" s="45">
        <f t="shared" si="13"/>
        <v>0</v>
      </c>
      <c r="H341" s="46">
        <f t="shared" si="14"/>
        <v>0</v>
      </c>
      <c r="I341" s="30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  <c r="AA341" s="47"/>
      <c r="AB341" s="47"/>
      <c r="AC341" s="47"/>
      <c r="AD341" s="47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  <c r="AT341" s="47"/>
      <c r="AU341" s="47"/>
      <c r="AV341" s="47"/>
      <c r="AW341" s="47"/>
      <c r="AX341" s="47"/>
      <c r="AY341" s="47"/>
      <c r="AZ341" s="47"/>
      <c r="BA341" s="47"/>
      <c r="BB341" s="47"/>
      <c r="BC341" s="47"/>
      <c r="BD341" s="47"/>
      <c r="BE341" s="47"/>
      <c r="BF341" s="47"/>
      <c r="BG341" s="47"/>
      <c r="BH341" s="47"/>
      <c r="BI341" s="47"/>
      <c r="BJ341" s="47"/>
      <c r="BK341" s="47"/>
      <c r="BL341" s="47"/>
      <c r="BM341" s="47"/>
      <c r="BN341" s="47"/>
      <c r="BO341" s="47"/>
    </row>
    <row r="342" spans="1:67" s="48" customFormat="1">
      <c r="A342" s="48" t="s">
        <v>136</v>
      </c>
      <c r="C342" s="49"/>
      <c r="E342" s="50">
        <v>60000</v>
      </c>
      <c r="F342" s="50">
        <v>60000</v>
      </c>
      <c r="G342" s="19">
        <f t="shared" si="13"/>
        <v>0</v>
      </c>
      <c r="H342" s="20">
        <f t="shared" si="14"/>
        <v>0</v>
      </c>
      <c r="I342" s="51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  <c r="AC342" s="52"/>
      <c r="AD342" s="52"/>
      <c r="AE342" s="52"/>
      <c r="AF342" s="52"/>
      <c r="AG342" s="52"/>
      <c r="AH342" s="52"/>
      <c r="AI342" s="52"/>
      <c r="AJ342" s="52"/>
      <c r="AK342" s="52"/>
      <c r="AL342" s="52"/>
      <c r="AM342" s="52"/>
      <c r="AN342" s="52"/>
      <c r="AO342" s="52"/>
      <c r="AP342" s="52"/>
      <c r="AQ342" s="52"/>
      <c r="AR342" s="52"/>
      <c r="AS342" s="52"/>
      <c r="AT342" s="52"/>
      <c r="AU342" s="52"/>
      <c r="AV342" s="52"/>
      <c r="AW342" s="52"/>
      <c r="AX342" s="52"/>
      <c r="AY342" s="52"/>
      <c r="AZ342" s="52"/>
      <c r="BA342" s="52"/>
      <c r="BB342" s="52"/>
      <c r="BC342" s="52"/>
      <c r="BD342" s="52"/>
      <c r="BE342" s="52"/>
      <c r="BF342" s="52"/>
      <c r="BG342" s="52"/>
      <c r="BH342" s="52"/>
      <c r="BI342" s="52"/>
      <c r="BJ342" s="52"/>
      <c r="BK342" s="52"/>
      <c r="BL342" s="52"/>
      <c r="BM342" s="52"/>
      <c r="BN342" s="52"/>
      <c r="BO342" s="52"/>
    </row>
    <row r="343" spans="1:67" s="48" customFormat="1">
      <c r="A343" s="48">
        <v>3</v>
      </c>
      <c r="B343" s="48" t="s">
        <v>15</v>
      </c>
      <c r="C343" s="49" t="s">
        <v>113</v>
      </c>
      <c r="E343" s="50">
        <v>60000</v>
      </c>
      <c r="F343" s="50">
        <v>60000</v>
      </c>
      <c r="G343" s="19">
        <f t="shared" si="13"/>
        <v>0</v>
      </c>
      <c r="H343" s="20">
        <f t="shared" si="14"/>
        <v>0</v>
      </c>
      <c r="I343" s="51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  <c r="AD343" s="52"/>
      <c r="AE343" s="52"/>
      <c r="AF343" s="52"/>
      <c r="AG343" s="52"/>
      <c r="AH343" s="52"/>
      <c r="AI343" s="52"/>
      <c r="AJ343" s="52"/>
      <c r="AK343" s="52"/>
      <c r="AL343" s="52"/>
      <c r="AM343" s="52"/>
      <c r="AN343" s="52"/>
      <c r="AO343" s="52"/>
      <c r="AP343" s="52"/>
      <c r="AQ343" s="52"/>
      <c r="AR343" s="52"/>
      <c r="AS343" s="52"/>
      <c r="AT343" s="52"/>
      <c r="AU343" s="52"/>
      <c r="AV343" s="52"/>
      <c r="AW343" s="52"/>
      <c r="AX343" s="52"/>
      <c r="AY343" s="52"/>
      <c r="AZ343" s="52"/>
      <c r="BA343" s="52"/>
      <c r="BB343" s="52"/>
      <c r="BC343" s="52"/>
      <c r="BD343" s="52"/>
      <c r="BE343" s="52"/>
      <c r="BF343" s="52"/>
      <c r="BG343" s="52"/>
      <c r="BH343" s="52"/>
      <c r="BI343" s="52"/>
      <c r="BJ343" s="52"/>
      <c r="BK343" s="52"/>
      <c r="BL343" s="52"/>
      <c r="BM343" s="52"/>
      <c r="BN343" s="52"/>
      <c r="BO343" s="52"/>
    </row>
    <row r="344" spans="1:67" s="48" customFormat="1">
      <c r="A344" s="48">
        <v>32</v>
      </c>
      <c r="B344" s="48" t="s">
        <v>44</v>
      </c>
      <c r="C344" s="49" t="s">
        <v>113</v>
      </c>
      <c r="E344" s="50">
        <v>60000</v>
      </c>
      <c r="F344" s="50">
        <v>60000</v>
      </c>
      <c r="G344" s="19">
        <f t="shared" si="13"/>
        <v>0</v>
      </c>
      <c r="H344" s="20">
        <f t="shared" si="14"/>
        <v>0</v>
      </c>
      <c r="I344" s="51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I344" s="52"/>
      <c r="AJ344" s="52"/>
      <c r="AK344" s="52"/>
      <c r="AL344" s="52"/>
      <c r="AM344" s="52"/>
      <c r="AN344" s="52"/>
      <c r="AO344" s="52"/>
      <c r="AP344" s="52"/>
      <c r="AQ344" s="52"/>
      <c r="AR344" s="52"/>
      <c r="AS344" s="52"/>
      <c r="AT344" s="52"/>
      <c r="AU344" s="52"/>
      <c r="AV344" s="52"/>
      <c r="AW344" s="52"/>
      <c r="AX344" s="52"/>
      <c r="AY344" s="52"/>
      <c r="AZ344" s="52"/>
      <c r="BA344" s="52"/>
      <c r="BB344" s="52"/>
      <c r="BC344" s="52"/>
      <c r="BD344" s="52"/>
      <c r="BE344" s="52"/>
      <c r="BF344" s="52"/>
      <c r="BG344" s="52"/>
      <c r="BH344" s="52"/>
      <c r="BI344" s="52"/>
      <c r="BJ344" s="52"/>
      <c r="BK344" s="52"/>
      <c r="BL344" s="52"/>
      <c r="BM344" s="52"/>
      <c r="BN344" s="52"/>
      <c r="BO344" s="52"/>
    </row>
    <row r="345" spans="1:67" s="48" customFormat="1">
      <c r="A345" s="48">
        <v>323</v>
      </c>
      <c r="B345" s="48" t="s">
        <v>47</v>
      </c>
      <c r="C345" s="49" t="s">
        <v>113</v>
      </c>
      <c r="E345" s="50">
        <v>60000</v>
      </c>
      <c r="F345" s="50">
        <v>60000</v>
      </c>
      <c r="G345" s="19">
        <f t="shared" si="13"/>
        <v>0</v>
      </c>
      <c r="H345" s="20">
        <f t="shared" si="14"/>
        <v>0</v>
      </c>
      <c r="I345" s="51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  <c r="AC345" s="52"/>
      <c r="AD345" s="52"/>
      <c r="AE345" s="52"/>
      <c r="AF345" s="52"/>
      <c r="AG345" s="52"/>
      <c r="AH345" s="52"/>
      <c r="AI345" s="52"/>
      <c r="AJ345" s="52"/>
      <c r="AK345" s="52"/>
      <c r="AL345" s="52"/>
      <c r="AM345" s="52"/>
      <c r="AN345" s="52"/>
      <c r="AO345" s="52"/>
      <c r="AP345" s="52"/>
      <c r="AQ345" s="52"/>
      <c r="AR345" s="52"/>
      <c r="AS345" s="52"/>
      <c r="AT345" s="52"/>
      <c r="AU345" s="52"/>
      <c r="AV345" s="52"/>
      <c r="AW345" s="52"/>
      <c r="AX345" s="52"/>
      <c r="AY345" s="52"/>
      <c r="AZ345" s="52"/>
      <c r="BA345" s="52"/>
      <c r="BB345" s="52"/>
      <c r="BC345" s="52"/>
      <c r="BD345" s="52"/>
      <c r="BE345" s="52"/>
      <c r="BF345" s="52"/>
      <c r="BG345" s="52"/>
      <c r="BH345" s="52"/>
      <c r="BI345" s="52"/>
      <c r="BJ345" s="52"/>
      <c r="BK345" s="52"/>
      <c r="BL345" s="52"/>
      <c r="BM345" s="52"/>
      <c r="BN345" s="52"/>
      <c r="BO345" s="52"/>
    </row>
    <row r="346" spans="1:67" s="42" customFormat="1">
      <c r="A346" s="42" t="s">
        <v>148</v>
      </c>
      <c r="C346" s="43"/>
      <c r="E346" s="44">
        <v>80000</v>
      </c>
      <c r="F346" s="44">
        <v>85000</v>
      </c>
      <c r="G346" s="45">
        <f t="shared" si="13"/>
        <v>-5000</v>
      </c>
      <c r="H346" s="46">
        <f t="shared" si="14"/>
        <v>-6.25E-2</v>
      </c>
      <c r="I346" s="30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  <c r="AA346" s="47"/>
      <c r="AB346" s="47"/>
      <c r="AC346" s="47"/>
      <c r="AD346" s="47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  <c r="AT346" s="47"/>
      <c r="AU346" s="47"/>
      <c r="AV346" s="47"/>
      <c r="AW346" s="47"/>
      <c r="AX346" s="47"/>
      <c r="AY346" s="47"/>
      <c r="AZ346" s="47"/>
      <c r="BA346" s="47"/>
      <c r="BB346" s="47"/>
      <c r="BC346" s="47"/>
      <c r="BD346" s="47"/>
      <c r="BE346" s="47"/>
      <c r="BF346" s="47"/>
      <c r="BG346" s="47"/>
      <c r="BH346" s="47"/>
      <c r="BI346" s="47"/>
      <c r="BJ346" s="47"/>
      <c r="BK346" s="47"/>
      <c r="BL346" s="47"/>
      <c r="BM346" s="47"/>
      <c r="BN346" s="47"/>
      <c r="BO346" s="47"/>
    </row>
    <row r="347" spans="1:67" s="48" customFormat="1">
      <c r="A347" s="48" t="s">
        <v>136</v>
      </c>
      <c r="C347" s="49"/>
      <c r="E347" s="50">
        <v>80000</v>
      </c>
      <c r="F347" s="50">
        <v>85000</v>
      </c>
      <c r="G347" s="19">
        <f t="shared" si="13"/>
        <v>-5000</v>
      </c>
      <c r="H347" s="20">
        <f t="shared" si="14"/>
        <v>-6.25E-2</v>
      </c>
      <c r="I347" s="51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  <c r="AD347" s="52"/>
      <c r="AE347" s="52"/>
      <c r="AF347" s="52"/>
      <c r="AG347" s="52"/>
      <c r="AH347" s="52"/>
      <c r="AI347" s="52"/>
      <c r="AJ347" s="52"/>
      <c r="AK347" s="52"/>
      <c r="AL347" s="52"/>
      <c r="AM347" s="52"/>
      <c r="AN347" s="52"/>
      <c r="AO347" s="52"/>
      <c r="AP347" s="52"/>
      <c r="AQ347" s="52"/>
      <c r="AR347" s="52"/>
      <c r="AS347" s="52"/>
      <c r="AT347" s="52"/>
      <c r="AU347" s="52"/>
      <c r="AV347" s="52"/>
      <c r="AW347" s="52"/>
      <c r="AX347" s="52"/>
      <c r="AY347" s="52"/>
      <c r="AZ347" s="52"/>
      <c r="BA347" s="52"/>
      <c r="BB347" s="52"/>
      <c r="BC347" s="52"/>
      <c r="BD347" s="52"/>
      <c r="BE347" s="52"/>
      <c r="BF347" s="52"/>
      <c r="BG347" s="52"/>
      <c r="BH347" s="52"/>
      <c r="BI347" s="52"/>
      <c r="BJ347" s="52"/>
      <c r="BK347" s="52"/>
      <c r="BL347" s="52"/>
      <c r="BM347" s="52"/>
      <c r="BN347" s="52"/>
      <c r="BO347" s="52"/>
    </row>
    <row r="348" spans="1:67" s="48" customFormat="1">
      <c r="A348" s="48">
        <v>3</v>
      </c>
      <c r="B348" s="48" t="s">
        <v>15</v>
      </c>
      <c r="C348" s="49" t="s">
        <v>113</v>
      </c>
      <c r="E348" s="50">
        <v>80000</v>
      </c>
      <c r="F348" s="50">
        <v>85000</v>
      </c>
      <c r="G348" s="19">
        <f t="shared" si="13"/>
        <v>-5000</v>
      </c>
      <c r="H348" s="20">
        <f t="shared" si="14"/>
        <v>-6.25E-2</v>
      </c>
      <c r="I348" s="51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  <c r="AD348" s="52"/>
      <c r="AE348" s="52"/>
      <c r="AF348" s="52"/>
      <c r="AG348" s="52"/>
      <c r="AH348" s="52"/>
      <c r="AI348" s="52"/>
      <c r="AJ348" s="52"/>
      <c r="AK348" s="52"/>
      <c r="AL348" s="52"/>
      <c r="AM348" s="52"/>
      <c r="AN348" s="52"/>
      <c r="AO348" s="52"/>
      <c r="AP348" s="52"/>
      <c r="AQ348" s="52"/>
      <c r="AR348" s="52"/>
      <c r="AS348" s="52"/>
      <c r="AT348" s="52"/>
      <c r="AU348" s="52"/>
      <c r="AV348" s="52"/>
      <c r="AW348" s="52"/>
      <c r="AX348" s="52"/>
      <c r="AY348" s="52"/>
      <c r="AZ348" s="52"/>
      <c r="BA348" s="52"/>
      <c r="BB348" s="52"/>
      <c r="BC348" s="52"/>
      <c r="BD348" s="52"/>
      <c r="BE348" s="52"/>
      <c r="BF348" s="52"/>
      <c r="BG348" s="52"/>
      <c r="BH348" s="52"/>
      <c r="BI348" s="52"/>
      <c r="BJ348" s="52"/>
      <c r="BK348" s="52"/>
      <c r="BL348" s="52"/>
      <c r="BM348" s="52"/>
      <c r="BN348" s="52"/>
      <c r="BO348" s="52"/>
    </row>
    <row r="349" spans="1:67" s="48" customFormat="1">
      <c r="A349" s="48">
        <v>32</v>
      </c>
      <c r="B349" s="48" t="s">
        <v>44</v>
      </c>
      <c r="C349" s="49" t="s">
        <v>113</v>
      </c>
      <c r="E349" s="50">
        <v>80000</v>
      </c>
      <c r="F349" s="50">
        <v>85000</v>
      </c>
      <c r="G349" s="19">
        <f t="shared" si="13"/>
        <v>-5000</v>
      </c>
      <c r="H349" s="20">
        <f t="shared" si="14"/>
        <v>-6.25E-2</v>
      </c>
      <c r="I349" s="51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  <c r="AC349" s="52"/>
      <c r="AD349" s="52"/>
      <c r="AE349" s="52"/>
      <c r="AF349" s="52"/>
      <c r="AG349" s="52"/>
      <c r="AH349" s="52"/>
      <c r="AI349" s="52"/>
      <c r="AJ349" s="52"/>
      <c r="AK349" s="52"/>
      <c r="AL349" s="52"/>
      <c r="AM349" s="52"/>
      <c r="AN349" s="52"/>
      <c r="AO349" s="52"/>
      <c r="AP349" s="52"/>
      <c r="AQ349" s="52"/>
      <c r="AR349" s="52"/>
      <c r="AS349" s="52"/>
      <c r="AT349" s="52"/>
      <c r="AU349" s="52"/>
      <c r="AV349" s="52"/>
      <c r="AW349" s="52"/>
      <c r="AX349" s="52"/>
      <c r="AY349" s="52"/>
      <c r="AZ349" s="52"/>
      <c r="BA349" s="52"/>
      <c r="BB349" s="52"/>
      <c r="BC349" s="52"/>
      <c r="BD349" s="52"/>
      <c r="BE349" s="52"/>
      <c r="BF349" s="52"/>
      <c r="BG349" s="52"/>
      <c r="BH349" s="52"/>
      <c r="BI349" s="52"/>
      <c r="BJ349" s="52"/>
      <c r="BK349" s="52"/>
      <c r="BL349" s="52"/>
      <c r="BM349" s="52"/>
      <c r="BN349" s="52"/>
      <c r="BO349" s="52"/>
    </row>
    <row r="350" spans="1:67" s="48" customFormat="1">
      <c r="A350" s="48">
        <v>323</v>
      </c>
      <c r="B350" s="48" t="s">
        <v>47</v>
      </c>
      <c r="C350" s="49" t="s">
        <v>113</v>
      </c>
      <c r="E350" s="50">
        <v>80000</v>
      </c>
      <c r="F350" s="50">
        <v>85000</v>
      </c>
      <c r="G350" s="19">
        <f t="shared" ref="G350:G413" si="15">E350-F350</f>
        <v>-5000</v>
      </c>
      <c r="H350" s="20">
        <f t="shared" si="14"/>
        <v>-6.25E-2</v>
      </c>
      <c r="I350" s="51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  <c r="AC350" s="52"/>
      <c r="AD350" s="52"/>
      <c r="AE350" s="52"/>
      <c r="AF350" s="52"/>
      <c r="AG350" s="52"/>
      <c r="AH350" s="52"/>
      <c r="AI350" s="52"/>
      <c r="AJ350" s="52"/>
      <c r="AK350" s="52"/>
      <c r="AL350" s="52"/>
      <c r="AM350" s="52"/>
      <c r="AN350" s="52"/>
      <c r="AO350" s="52"/>
      <c r="AP350" s="52"/>
      <c r="AQ350" s="52"/>
      <c r="AR350" s="52"/>
      <c r="AS350" s="52"/>
      <c r="AT350" s="52"/>
      <c r="AU350" s="52"/>
      <c r="AV350" s="52"/>
      <c r="AW350" s="52"/>
      <c r="AX350" s="52"/>
      <c r="AY350" s="52"/>
      <c r="AZ350" s="52"/>
      <c r="BA350" s="52"/>
      <c r="BB350" s="52"/>
      <c r="BC350" s="52"/>
      <c r="BD350" s="52"/>
      <c r="BE350" s="52"/>
      <c r="BF350" s="52"/>
      <c r="BG350" s="52"/>
      <c r="BH350" s="52"/>
      <c r="BI350" s="52"/>
      <c r="BJ350" s="52"/>
      <c r="BK350" s="52"/>
      <c r="BL350" s="52"/>
      <c r="BM350" s="52"/>
      <c r="BN350" s="52"/>
      <c r="BO350" s="52"/>
    </row>
    <row r="351" spans="1:67" s="42" customFormat="1">
      <c r="A351" s="42" t="s">
        <v>149</v>
      </c>
      <c r="C351" s="43"/>
      <c r="E351" s="44">
        <v>5000</v>
      </c>
      <c r="F351" s="44">
        <v>0</v>
      </c>
      <c r="G351" s="45">
        <f t="shared" si="15"/>
        <v>5000</v>
      </c>
      <c r="H351" s="46">
        <f t="shared" si="14"/>
        <v>1</v>
      </c>
      <c r="I351" s="30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  <c r="AA351" s="47"/>
      <c r="AB351" s="47"/>
      <c r="AC351" s="47"/>
      <c r="AD351" s="47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  <c r="AT351" s="47"/>
      <c r="AU351" s="47"/>
      <c r="AV351" s="47"/>
      <c r="AW351" s="47"/>
      <c r="AX351" s="47"/>
      <c r="AY351" s="47"/>
      <c r="AZ351" s="47"/>
      <c r="BA351" s="47"/>
      <c r="BB351" s="47"/>
      <c r="BC351" s="47"/>
      <c r="BD351" s="47"/>
      <c r="BE351" s="47"/>
      <c r="BF351" s="47"/>
      <c r="BG351" s="47"/>
      <c r="BH351" s="47"/>
      <c r="BI351" s="47"/>
      <c r="BJ351" s="47"/>
      <c r="BK351" s="47"/>
      <c r="BL351" s="47"/>
      <c r="BM351" s="47"/>
      <c r="BN351" s="47"/>
      <c r="BO351" s="47"/>
    </row>
    <row r="352" spans="1:67" s="48" customFormat="1">
      <c r="A352" s="48" t="s">
        <v>136</v>
      </c>
      <c r="C352" s="49"/>
      <c r="E352" s="50">
        <v>5000</v>
      </c>
      <c r="F352" s="50">
        <v>0</v>
      </c>
      <c r="G352" s="19">
        <f t="shared" si="15"/>
        <v>5000</v>
      </c>
      <c r="H352" s="20">
        <f t="shared" si="14"/>
        <v>1</v>
      </c>
      <c r="I352" s="51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  <c r="AD352" s="52"/>
      <c r="AE352" s="52"/>
      <c r="AF352" s="52"/>
      <c r="AG352" s="52"/>
      <c r="AH352" s="52"/>
      <c r="AI352" s="52"/>
      <c r="AJ352" s="52"/>
      <c r="AK352" s="52"/>
      <c r="AL352" s="52"/>
      <c r="AM352" s="52"/>
      <c r="AN352" s="52"/>
      <c r="AO352" s="52"/>
      <c r="AP352" s="52"/>
      <c r="AQ352" s="52"/>
      <c r="AR352" s="52"/>
      <c r="AS352" s="52"/>
      <c r="AT352" s="52"/>
      <c r="AU352" s="52"/>
      <c r="AV352" s="52"/>
      <c r="AW352" s="52"/>
      <c r="AX352" s="52"/>
      <c r="AY352" s="52"/>
      <c r="AZ352" s="52"/>
      <c r="BA352" s="52"/>
      <c r="BB352" s="52"/>
      <c r="BC352" s="52"/>
      <c r="BD352" s="52"/>
      <c r="BE352" s="52"/>
      <c r="BF352" s="52"/>
      <c r="BG352" s="52"/>
      <c r="BH352" s="52"/>
      <c r="BI352" s="52"/>
      <c r="BJ352" s="52"/>
      <c r="BK352" s="52"/>
      <c r="BL352" s="52"/>
      <c r="BM352" s="52"/>
      <c r="BN352" s="52"/>
      <c r="BO352" s="52"/>
    </row>
    <row r="353" spans="1:67" s="48" customFormat="1">
      <c r="A353" s="48">
        <v>3</v>
      </c>
      <c r="B353" s="48" t="s">
        <v>15</v>
      </c>
      <c r="C353" s="49" t="s">
        <v>113</v>
      </c>
      <c r="E353" s="50">
        <v>5000</v>
      </c>
      <c r="F353" s="50">
        <v>0</v>
      </c>
      <c r="G353" s="19">
        <f t="shared" si="15"/>
        <v>5000</v>
      </c>
      <c r="H353" s="20">
        <f t="shared" si="14"/>
        <v>1</v>
      </c>
      <c r="I353" s="51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  <c r="AD353" s="52"/>
      <c r="AE353" s="52"/>
      <c r="AF353" s="52"/>
      <c r="AG353" s="52"/>
      <c r="AH353" s="52"/>
      <c r="AI353" s="52"/>
      <c r="AJ353" s="52"/>
      <c r="AK353" s="52"/>
      <c r="AL353" s="52"/>
      <c r="AM353" s="52"/>
      <c r="AN353" s="52"/>
      <c r="AO353" s="52"/>
      <c r="AP353" s="52"/>
      <c r="AQ353" s="52"/>
      <c r="AR353" s="52"/>
      <c r="AS353" s="52"/>
      <c r="AT353" s="52"/>
      <c r="AU353" s="52"/>
      <c r="AV353" s="52"/>
      <c r="AW353" s="52"/>
      <c r="AX353" s="52"/>
      <c r="AY353" s="52"/>
      <c r="AZ353" s="52"/>
      <c r="BA353" s="52"/>
      <c r="BB353" s="52"/>
      <c r="BC353" s="52"/>
      <c r="BD353" s="52"/>
      <c r="BE353" s="52"/>
      <c r="BF353" s="52"/>
      <c r="BG353" s="52"/>
      <c r="BH353" s="52"/>
      <c r="BI353" s="52"/>
      <c r="BJ353" s="52"/>
      <c r="BK353" s="52"/>
      <c r="BL353" s="52"/>
      <c r="BM353" s="52"/>
      <c r="BN353" s="52"/>
      <c r="BO353" s="52"/>
    </row>
    <row r="354" spans="1:67" s="48" customFormat="1">
      <c r="A354" s="48">
        <v>32</v>
      </c>
      <c r="B354" s="48" t="s">
        <v>44</v>
      </c>
      <c r="C354" s="49" t="s">
        <v>113</v>
      </c>
      <c r="E354" s="50">
        <v>5000</v>
      </c>
      <c r="F354" s="50">
        <v>0</v>
      </c>
      <c r="G354" s="19">
        <f t="shared" si="15"/>
        <v>5000</v>
      </c>
      <c r="H354" s="20">
        <f t="shared" si="14"/>
        <v>1</v>
      </c>
      <c r="I354" s="51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  <c r="AI354" s="52"/>
      <c r="AJ354" s="52"/>
      <c r="AK354" s="52"/>
      <c r="AL354" s="52"/>
      <c r="AM354" s="52"/>
      <c r="AN354" s="52"/>
      <c r="AO354" s="52"/>
      <c r="AP354" s="52"/>
      <c r="AQ354" s="52"/>
      <c r="AR354" s="52"/>
      <c r="AS354" s="52"/>
      <c r="AT354" s="52"/>
      <c r="AU354" s="52"/>
      <c r="AV354" s="52"/>
      <c r="AW354" s="52"/>
      <c r="AX354" s="52"/>
      <c r="AY354" s="52"/>
      <c r="AZ354" s="52"/>
      <c r="BA354" s="52"/>
      <c r="BB354" s="52"/>
      <c r="BC354" s="52"/>
      <c r="BD354" s="52"/>
      <c r="BE354" s="52"/>
      <c r="BF354" s="52"/>
      <c r="BG354" s="52"/>
      <c r="BH354" s="52"/>
      <c r="BI354" s="52"/>
      <c r="BJ354" s="52"/>
      <c r="BK354" s="52"/>
      <c r="BL354" s="52"/>
      <c r="BM354" s="52"/>
      <c r="BN354" s="52"/>
      <c r="BO354" s="52"/>
    </row>
    <row r="355" spans="1:67" s="48" customFormat="1">
      <c r="A355" s="48">
        <v>323</v>
      </c>
      <c r="B355" s="48" t="s">
        <v>47</v>
      </c>
      <c r="C355" s="49" t="s">
        <v>113</v>
      </c>
      <c r="E355" s="50">
        <v>5000</v>
      </c>
      <c r="F355" s="50">
        <v>0</v>
      </c>
      <c r="G355" s="19">
        <f t="shared" si="15"/>
        <v>5000</v>
      </c>
      <c r="H355" s="20">
        <f t="shared" si="14"/>
        <v>1</v>
      </c>
      <c r="I355" s="51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  <c r="AD355" s="52"/>
      <c r="AE355" s="52"/>
      <c r="AF355" s="52"/>
      <c r="AG355" s="52"/>
      <c r="AH355" s="52"/>
      <c r="AI355" s="52"/>
      <c r="AJ355" s="52"/>
      <c r="AK355" s="52"/>
      <c r="AL355" s="52"/>
      <c r="AM355" s="52"/>
      <c r="AN355" s="52"/>
      <c r="AO355" s="52"/>
      <c r="AP355" s="52"/>
      <c r="AQ355" s="52"/>
      <c r="AR355" s="52"/>
      <c r="AS355" s="52"/>
      <c r="AT355" s="52"/>
      <c r="AU355" s="52"/>
      <c r="AV355" s="52"/>
      <c r="AW355" s="52"/>
      <c r="AX355" s="52"/>
      <c r="AY355" s="52"/>
      <c r="AZ355" s="52"/>
      <c r="BA355" s="52"/>
      <c r="BB355" s="52"/>
      <c r="BC355" s="52"/>
      <c r="BD355" s="52"/>
      <c r="BE355" s="52"/>
      <c r="BF355" s="52"/>
      <c r="BG355" s="52"/>
      <c r="BH355" s="52"/>
      <c r="BI355" s="52"/>
      <c r="BJ355" s="52"/>
      <c r="BK355" s="52"/>
      <c r="BL355" s="52"/>
      <c r="BM355" s="52"/>
      <c r="BN355" s="52"/>
      <c r="BO355" s="52"/>
    </row>
    <row r="356" spans="1:67" s="42" customFormat="1">
      <c r="A356" s="42" t="s">
        <v>150</v>
      </c>
      <c r="C356" s="43"/>
      <c r="E356" s="44">
        <f>SUM(E358)</f>
        <v>60000</v>
      </c>
      <c r="F356" s="44">
        <v>40000</v>
      </c>
      <c r="G356" s="45">
        <f t="shared" si="15"/>
        <v>20000</v>
      </c>
      <c r="H356" s="46">
        <f t="shared" si="14"/>
        <v>0.33333333333333331</v>
      </c>
      <c r="I356" s="30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  <c r="AA356" s="47"/>
      <c r="AB356" s="47"/>
      <c r="AC356" s="47"/>
      <c r="AD356" s="47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  <c r="AT356" s="47"/>
      <c r="AU356" s="47"/>
      <c r="AV356" s="47"/>
      <c r="AW356" s="47"/>
      <c r="AX356" s="47"/>
      <c r="AY356" s="47"/>
      <c r="AZ356" s="47"/>
      <c r="BA356" s="47"/>
      <c r="BB356" s="47"/>
      <c r="BC356" s="47"/>
      <c r="BD356" s="47"/>
      <c r="BE356" s="47"/>
      <c r="BF356" s="47"/>
      <c r="BG356" s="47"/>
      <c r="BH356" s="47"/>
      <c r="BI356" s="47"/>
      <c r="BJ356" s="47"/>
      <c r="BK356" s="47"/>
      <c r="BL356" s="47"/>
      <c r="BM356" s="47"/>
      <c r="BN356" s="47"/>
      <c r="BO356" s="47"/>
    </row>
    <row r="357" spans="1:67" s="53" customFormat="1">
      <c r="A357" s="53" t="s">
        <v>136</v>
      </c>
      <c r="C357" s="54"/>
      <c r="E357" s="55">
        <v>60000</v>
      </c>
      <c r="F357" s="55">
        <v>40000</v>
      </c>
      <c r="G357" s="19">
        <f t="shared" si="15"/>
        <v>20000</v>
      </c>
      <c r="H357" s="20">
        <f t="shared" si="14"/>
        <v>0.33333333333333331</v>
      </c>
      <c r="I357" s="51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  <c r="AH357" s="52"/>
      <c r="AI357" s="52"/>
      <c r="AJ357" s="52"/>
      <c r="AK357" s="52"/>
      <c r="AL357" s="52"/>
      <c r="AM357" s="52"/>
      <c r="AN357" s="52"/>
      <c r="AO357" s="52"/>
      <c r="AP357" s="52"/>
      <c r="AQ357" s="52"/>
      <c r="AR357" s="52"/>
      <c r="AS357" s="52"/>
      <c r="AT357" s="52"/>
      <c r="AU357" s="52"/>
      <c r="AV357" s="52"/>
      <c r="AW357" s="52"/>
      <c r="AX357" s="52"/>
      <c r="AY357" s="52"/>
      <c r="AZ357" s="52"/>
      <c r="BA357" s="52"/>
      <c r="BB357" s="52"/>
      <c r="BC357" s="52"/>
      <c r="BD357" s="52"/>
      <c r="BE357" s="52"/>
      <c r="BF357" s="52"/>
      <c r="BG357" s="52"/>
      <c r="BH357" s="52"/>
      <c r="BI357" s="52"/>
      <c r="BJ357" s="52"/>
      <c r="BK357" s="52"/>
      <c r="BL357" s="52"/>
      <c r="BM357" s="52"/>
      <c r="BN357" s="52"/>
      <c r="BO357" s="52"/>
    </row>
    <row r="358" spans="1:67" s="48" customFormat="1">
      <c r="A358" s="48">
        <v>3</v>
      </c>
      <c r="B358" s="48" t="s">
        <v>15</v>
      </c>
      <c r="C358" s="49" t="s">
        <v>113</v>
      </c>
      <c r="E358" s="55">
        <v>60000</v>
      </c>
      <c r="F358" s="55">
        <v>40000</v>
      </c>
      <c r="G358" s="19">
        <f t="shared" si="15"/>
        <v>20000</v>
      </c>
      <c r="H358" s="20">
        <f t="shared" si="14"/>
        <v>0.33333333333333331</v>
      </c>
      <c r="I358" s="51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  <c r="AH358" s="52"/>
      <c r="AI358" s="52"/>
      <c r="AJ358" s="52"/>
      <c r="AK358" s="52"/>
      <c r="AL358" s="52"/>
      <c r="AM358" s="52"/>
      <c r="AN358" s="52"/>
      <c r="AO358" s="52"/>
      <c r="AP358" s="52"/>
      <c r="AQ358" s="52"/>
      <c r="AR358" s="52"/>
      <c r="AS358" s="52"/>
      <c r="AT358" s="52"/>
      <c r="AU358" s="52"/>
      <c r="AV358" s="52"/>
      <c r="AW358" s="52"/>
      <c r="AX358" s="52"/>
      <c r="AY358" s="52"/>
      <c r="AZ358" s="52"/>
      <c r="BA358" s="52"/>
      <c r="BB358" s="52"/>
      <c r="BC358" s="52"/>
      <c r="BD358" s="52"/>
      <c r="BE358" s="52"/>
      <c r="BF358" s="52"/>
      <c r="BG358" s="52"/>
      <c r="BH358" s="52"/>
      <c r="BI358" s="52"/>
      <c r="BJ358" s="52"/>
      <c r="BK358" s="52"/>
      <c r="BL358" s="52"/>
      <c r="BM358" s="52"/>
      <c r="BN358" s="52"/>
      <c r="BO358" s="52"/>
    </row>
    <row r="359" spans="1:67" s="48" customFormat="1">
      <c r="A359" s="48">
        <v>32</v>
      </c>
      <c r="B359" s="48" t="s">
        <v>44</v>
      </c>
      <c r="C359" s="49" t="s">
        <v>113</v>
      </c>
      <c r="E359" s="55">
        <v>60000</v>
      </c>
      <c r="F359" s="55">
        <v>40000</v>
      </c>
      <c r="G359" s="19">
        <f t="shared" si="15"/>
        <v>20000</v>
      </c>
      <c r="H359" s="20">
        <f t="shared" si="14"/>
        <v>0.33333333333333331</v>
      </c>
      <c r="I359" s="51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  <c r="AH359" s="52"/>
      <c r="AI359" s="52"/>
      <c r="AJ359" s="52"/>
      <c r="AK359" s="52"/>
      <c r="AL359" s="52"/>
      <c r="AM359" s="52"/>
      <c r="AN359" s="52"/>
      <c r="AO359" s="52"/>
      <c r="AP359" s="52"/>
      <c r="AQ359" s="52"/>
      <c r="AR359" s="52"/>
      <c r="AS359" s="52"/>
      <c r="AT359" s="52"/>
      <c r="AU359" s="52"/>
      <c r="AV359" s="52"/>
      <c r="AW359" s="52"/>
      <c r="AX359" s="52"/>
      <c r="AY359" s="52"/>
      <c r="AZ359" s="52"/>
      <c r="BA359" s="52"/>
      <c r="BB359" s="52"/>
      <c r="BC359" s="52"/>
      <c r="BD359" s="52"/>
      <c r="BE359" s="52"/>
      <c r="BF359" s="52"/>
      <c r="BG359" s="52"/>
      <c r="BH359" s="52"/>
      <c r="BI359" s="52"/>
      <c r="BJ359" s="52"/>
      <c r="BK359" s="52"/>
      <c r="BL359" s="52"/>
      <c r="BM359" s="52"/>
      <c r="BN359" s="52"/>
      <c r="BO359" s="52"/>
    </row>
    <row r="360" spans="1:67" s="48" customFormat="1">
      <c r="A360" s="48">
        <v>323</v>
      </c>
      <c r="B360" s="48" t="s">
        <v>47</v>
      </c>
      <c r="C360" s="49" t="s">
        <v>113</v>
      </c>
      <c r="E360" s="55">
        <v>60000</v>
      </c>
      <c r="F360" s="55">
        <v>40000</v>
      </c>
      <c r="G360" s="19">
        <f t="shared" si="15"/>
        <v>20000</v>
      </c>
      <c r="H360" s="20">
        <f t="shared" si="14"/>
        <v>0.33333333333333331</v>
      </c>
      <c r="I360" s="51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  <c r="AH360" s="52"/>
      <c r="AI360" s="52"/>
      <c r="AJ360" s="52"/>
      <c r="AK360" s="52"/>
      <c r="AL360" s="52"/>
      <c r="AM360" s="52"/>
      <c r="AN360" s="52"/>
      <c r="AO360" s="52"/>
      <c r="AP360" s="52"/>
      <c r="AQ360" s="52"/>
      <c r="AR360" s="52"/>
      <c r="AS360" s="52"/>
      <c r="AT360" s="52"/>
      <c r="AU360" s="52"/>
      <c r="AV360" s="52"/>
      <c r="AW360" s="52"/>
      <c r="AX360" s="52"/>
      <c r="AY360" s="52"/>
      <c r="AZ360" s="52"/>
      <c r="BA360" s="52"/>
      <c r="BB360" s="52"/>
      <c r="BC360" s="52"/>
      <c r="BD360" s="52"/>
      <c r="BE360" s="52"/>
      <c r="BF360" s="52"/>
      <c r="BG360" s="52"/>
      <c r="BH360" s="52"/>
      <c r="BI360" s="52"/>
      <c r="BJ360" s="52"/>
      <c r="BK360" s="52"/>
      <c r="BL360" s="52"/>
      <c r="BM360" s="52"/>
      <c r="BN360" s="52"/>
      <c r="BO360" s="52"/>
    </row>
    <row r="361" spans="1:67" s="42" customFormat="1">
      <c r="A361" s="42" t="s">
        <v>151</v>
      </c>
      <c r="C361" s="43"/>
      <c r="E361" s="44">
        <v>30000</v>
      </c>
      <c r="F361" s="44">
        <v>5000</v>
      </c>
      <c r="G361" s="45">
        <f t="shared" si="15"/>
        <v>25000</v>
      </c>
      <c r="H361" s="46">
        <f t="shared" si="14"/>
        <v>0.83333333333333337</v>
      </c>
      <c r="I361" s="30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  <c r="AA361" s="47"/>
      <c r="AB361" s="47"/>
      <c r="AC361" s="47"/>
      <c r="AD361" s="47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  <c r="AT361" s="47"/>
      <c r="AU361" s="47"/>
      <c r="AV361" s="47"/>
      <c r="AW361" s="47"/>
      <c r="AX361" s="47"/>
      <c r="AY361" s="47"/>
      <c r="AZ361" s="47"/>
      <c r="BA361" s="47"/>
      <c r="BB361" s="47"/>
      <c r="BC361" s="47"/>
      <c r="BD361" s="47"/>
      <c r="BE361" s="47"/>
      <c r="BF361" s="47"/>
      <c r="BG361" s="47"/>
      <c r="BH361" s="47"/>
      <c r="BI361" s="47"/>
      <c r="BJ361" s="47"/>
      <c r="BK361" s="47"/>
      <c r="BL361" s="47"/>
      <c r="BM361" s="47"/>
      <c r="BN361" s="47"/>
      <c r="BO361" s="47"/>
    </row>
    <row r="362" spans="1:67" s="48" customFormat="1">
      <c r="A362" s="48" t="s">
        <v>20</v>
      </c>
      <c r="C362" s="49" t="s">
        <v>113</v>
      </c>
      <c r="D362" s="48" t="s">
        <v>1</v>
      </c>
      <c r="E362" s="50">
        <v>30000</v>
      </c>
      <c r="F362" s="50">
        <v>5000</v>
      </c>
      <c r="G362" s="19">
        <f t="shared" si="15"/>
        <v>25000</v>
      </c>
      <c r="H362" s="20">
        <f t="shared" si="14"/>
        <v>0.83333333333333337</v>
      </c>
      <c r="I362" s="51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  <c r="AH362" s="52"/>
      <c r="AI362" s="52"/>
      <c r="AJ362" s="52"/>
      <c r="AK362" s="52"/>
      <c r="AL362" s="52"/>
      <c r="AM362" s="52"/>
      <c r="AN362" s="52"/>
      <c r="AO362" s="52"/>
      <c r="AP362" s="52"/>
      <c r="AQ362" s="52"/>
      <c r="AR362" s="52"/>
      <c r="AS362" s="52"/>
      <c r="AT362" s="52"/>
      <c r="AU362" s="52"/>
      <c r="AV362" s="52"/>
      <c r="AW362" s="52"/>
      <c r="AX362" s="52"/>
      <c r="AY362" s="52"/>
      <c r="AZ362" s="52"/>
      <c r="BA362" s="52"/>
      <c r="BB362" s="52"/>
      <c r="BC362" s="52"/>
      <c r="BD362" s="52"/>
      <c r="BE362" s="52"/>
      <c r="BF362" s="52"/>
      <c r="BG362" s="52"/>
      <c r="BH362" s="52"/>
      <c r="BI362" s="52"/>
      <c r="BJ362" s="52"/>
      <c r="BK362" s="52"/>
      <c r="BL362" s="52"/>
      <c r="BM362" s="52"/>
      <c r="BN362" s="52"/>
      <c r="BO362" s="52"/>
    </row>
    <row r="363" spans="1:67" s="48" customFormat="1">
      <c r="A363" s="48">
        <v>3</v>
      </c>
      <c r="B363" s="48" t="s">
        <v>15</v>
      </c>
      <c r="C363" s="49" t="s">
        <v>113</v>
      </c>
      <c r="E363" s="50">
        <v>30000</v>
      </c>
      <c r="F363" s="50">
        <v>5000</v>
      </c>
      <c r="G363" s="19">
        <f t="shared" si="15"/>
        <v>25000</v>
      </c>
      <c r="H363" s="20">
        <f t="shared" si="14"/>
        <v>0.83333333333333337</v>
      </c>
      <c r="I363" s="51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  <c r="AH363" s="52"/>
      <c r="AI363" s="52"/>
      <c r="AJ363" s="52"/>
      <c r="AK363" s="52"/>
      <c r="AL363" s="52"/>
      <c r="AM363" s="52"/>
      <c r="AN363" s="52"/>
      <c r="AO363" s="52"/>
      <c r="AP363" s="52"/>
      <c r="AQ363" s="52"/>
      <c r="AR363" s="52"/>
      <c r="AS363" s="52"/>
      <c r="AT363" s="52"/>
      <c r="AU363" s="52"/>
      <c r="AV363" s="52"/>
      <c r="AW363" s="52"/>
      <c r="AX363" s="52"/>
      <c r="AY363" s="52"/>
      <c r="AZ363" s="52"/>
      <c r="BA363" s="52"/>
      <c r="BB363" s="52"/>
      <c r="BC363" s="52"/>
      <c r="BD363" s="52"/>
      <c r="BE363" s="52"/>
      <c r="BF363" s="52"/>
      <c r="BG363" s="52"/>
      <c r="BH363" s="52"/>
      <c r="BI363" s="52"/>
      <c r="BJ363" s="52"/>
      <c r="BK363" s="52"/>
      <c r="BL363" s="52"/>
      <c r="BM363" s="52"/>
      <c r="BN363" s="52"/>
      <c r="BO363" s="52"/>
    </row>
    <row r="364" spans="1:67" s="48" customFormat="1">
      <c r="A364" s="48">
        <v>32</v>
      </c>
      <c r="B364" s="48" t="s">
        <v>44</v>
      </c>
      <c r="C364" s="49" t="s">
        <v>113</v>
      </c>
      <c r="E364" s="50">
        <v>30000</v>
      </c>
      <c r="F364" s="50">
        <v>5000</v>
      </c>
      <c r="G364" s="19">
        <f t="shared" si="15"/>
        <v>25000</v>
      </c>
      <c r="H364" s="20">
        <f t="shared" si="14"/>
        <v>0.83333333333333337</v>
      </c>
      <c r="I364" s="51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  <c r="AH364" s="52"/>
      <c r="AI364" s="52"/>
      <c r="AJ364" s="52"/>
      <c r="AK364" s="52"/>
      <c r="AL364" s="52"/>
      <c r="AM364" s="52"/>
      <c r="AN364" s="52"/>
      <c r="AO364" s="52"/>
      <c r="AP364" s="52"/>
      <c r="AQ364" s="52"/>
      <c r="AR364" s="52"/>
      <c r="AS364" s="52"/>
      <c r="AT364" s="52"/>
      <c r="AU364" s="52"/>
      <c r="AV364" s="52"/>
      <c r="AW364" s="52"/>
      <c r="AX364" s="52"/>
      <c r="AY364" s="52"/>
      <c r="AZ364" s="52"/>
      <c r="BA364" s="52"/>
      <c r="BB364" s="52"/>
      <c r="BC364" s="52"/>
      <c r="BD364" s="52"/>
      <c r="BE364" s="52"/>
      <c r="BF364" s="52"/>
      <c r="BG364" s="52"/>
      <c r="BH364" s="52"/>
      <c r="BI364" s="52"/>
      <c r="BJ364" s="52"/>
      <c r="BK364" s="52"/>
      <c r="BL364" s="52"/>
      <c r="BM364" s="52"/>
      <c r="BN364" s="52"/>
      <c r="BO364" s="52"/>
    </row>
    <row r="365" spans="1:67" s="48" customFormat="1">
      <c r="A365" s="48">
        <v>322</v>
      </c>
      <c r="B365" s="48" t="s">
        <v>41</v>
      </c>
      <c r="C365" s="49" t="s">
        <v>113</v>
      </c>
      <c r="E365" s="50">
        <v>30000</v>
      </c>
      <c r="F365" s="50">
        <v>5000</v>
      </c>
      <c r="G365" s="19">
        <f t="shared" si="15"/>
        <v>25000</v>
      </c>
      <c r="H365" s="20">
        <f t="shared" si="14"/>
        <v>0.83333333333333337</v>
      </c>
      <c r="I365" s="51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  <c r="AH365" s="52"/>
      <c r="AI365" s="52"/>
      <c r="AJ365" s="52"/>
      <c r="AK365" s="52"/>
      <c r="AL365" s="52"/>
      <c r="AM365" s="52"/>
      <c r="AN365" s="52"/>
      <c r="AO365" s="52"/>
      <c r="AP365" s="52"/>
      <c r="AQ365" s="52"/>
      <c r="AR365" s="52"/>
      <c r="AS365" s="52"/>
      <c r="AT365" s="52"/>
      <c r="AU365" s="52"/>
      <c r="AV365" s="52"/>
      <c r="AW365" s="52"/>
      <c r="AX365" s="52"/>
      <c r="AY365" s="52"/>
      <c r="AZ365" s="52"/>
      <c r="BA365" s="52"/>
      <c r="BB365" s="52"/>
      <c r="BC365" s="52"/>
      <c r="BD365" s="52"/>
      <c r="BE365" s="52"/>
      <c r="BF365" s="52"/>
      <c r="BG365" s="52"/>
      <c r="BH365" s="52"/>
      <c r="BI365" s="52"/>
      <c r="BJ365" s="52"/>
      <c r="BK365" s="52"/>
      <c r="BL365" s="52"/>
      <c r="BM365" s="52"/>
      <c r="BN365" s="52"/>
      <c r="BO365" s="52"/>
    </row>
    <row r="366" spans="1:67" s="42" customFormat="1">
      <c r="A366" s="42" t="s">
        <v>152</v>
      </c>
      <c r="C366" s="43"/>
      <c r="E366" s="44">
        <f>SUM(E368)</f>
        <v>15000</v>
      </c>
      <c r="F366" s="44">
        <v>5000</v>
      </c>
      <c r="G366" s="45">
        <f t="shared" si="15"/>
        <v>10000</v>
      </c>
      <c r="H366" s="46">
        <f t="shared" si="14"/>
        <v>0.66666666666666663</v>
      </c>
      <c r="I366" s="30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  <c r="AA366" s="47"/>
      <c r="AB366" s="47"/>
      <c r="AC366" s="47"/>
      <c r="AD366" s="47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  <c r="AT366" s="47"/>
      <c r="AU366" s="47"/>
      <c r="AV366" s="47"/>
      <c r="AW366" s="47"/>
      <c r="AX366" s="47"/>
      <c r="AY366" s="47"/>
      <c r="AZ366" s="47"/>
      <c r="BA366" s="47"/>
      <c r="BB366" s="47"/>
      <c r="BC366" s="47"/>
      <c r="BD366" s="47"/>
      <c r="BE366" s="47"/>
      <c r="BF366" s="47"/>
      <c r="BG366" s="47"/>
      <c r="BH366" s="47"/>
      <c r="BI366" s="47"/>
      <c r="BJ366" s="47"/>
      <c r="BK366" s="47"/>
      <c r="BL366" s="47"/>
      <c r="BM366" s="47"/>
      <c r="BN366" s="47"/>
      <c r="BO366" s="47"/>
    </row>
    <row r="367" spans="1:67" s="48" customFormat="1" ht="21">
      <c r="A367" s="48" t="s">
        <v>20</v>
      </c>
      <c r="C367" s="49"/>
      <c r="D367" s="56" t="s">
        <v>1</v>
      </c>
      <c r="E367" s="50">
        <v>15000</v>
      </c>
      <c r="F367" s="50">
        <v>5000</v>
      </c>
      <c r="G367" s="19">
        <f t="shared" si="15"/>
        <v>10000</v>
      </c>
      <c r="H367" s="20">
        <f t="shared" si="14"/>
        <v>0.66666666666666663</v>
      </c>
      <c r="I367" s="51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  <c r="AD367" s="52"/>
      <c r="AE367" s="52"/>
      <c r="AF367" s="52"/>
      <c r="AG367" s="52"/>
      <c r="AH367" s="52"/>
      <c r="AI367" s="52"/>
      <c r="AJ367" s="52"/>
      <c r="AK367" s="52"/>
      <c r="AL367" s="52"/>
      <c r="AM367" s="52"/>
      <c r="AN367" s="52"/>
      <c r="AO367" s="52"/>
      <c r="AP367" s="52"/>
      <c r="AQ367" s="52"/>
      <c r="AR367" s="52"/>
      <c r="AS367" s="52"/>
      <c r="AT367" s="52"/>
      <c r="AU367" s="52"/>
      <c r="AV367" s="52"/>
      <c r="AW367" s="52"/>
      <c r="AX367" s="52"/>
      <c r="AY367" s="52"/>
      <c r="AZ367" s="52"/>
      <c r="BA367" s="52"/>
      <c r="BB367" s="52"/>
      <c r="BC367" s="52"/>
      <c r="BD367" s="52"/>
      <c r="BE367" s="52"/>
      <c r="BF367" s="52"/>
      <c r="BG367" s="52"/>
      <c r="BH367" s="52"/>
      <c r="BI367" s="52"/>
      <c r="BJ367" s="52"/>
      <c r="BK367" s="52"/>
      <c r="BL367" s="52"/>
      <c r="BM367" s="52"/>
      <c r="BN367" s="52"/>
      <c r="BO367" s="52"/>
    </row>
    <row r="368" spans="1:67" s="48" customFormat="1">
      <c r="A368" s="48">
        <v>3</v>
      </c>
      <c r="B368" s="48" t="s">
        <v>15</v>
      </c>
      <c r="C368" s="49" t="s">
        <v>113</v>
      </c>
      <c r="E368" s="50">
        <f>SUM(E369)</f>
        <v>15000</v>
      </c>
      <c r="F368" s="50">
        <v>5000</v>
      </c>
      <c r="G368" s="19">
        <f t="shared" si="15"/>
        <v>10000</v>
      </c>
      <c r="H368" s="20">
        <f t="shared" si="14"/>
        <v>0.66666666666666663</v>
      </c>
      <c r="I368" s="51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  <c r="AH368" s="52"/>
      <c r="AI368" s="52"/>
      <c r="AJ368" s="52"/>
      <c r="AK368" s="52"/>
      <c r="AL368" s="52"/>
      <c r="AM368" s="52"/>
      <c r="AN368" s="52"/>
      <c r="AO368" s="52"/>
      <c r="AP368" s="52"/>
      <c r="AQ368" s="52"/>
      <c r="AR368" s="52"/>
      <c r="AS368" s="52"/>
      <c r="AT368" s="52"/>
      <c r="AU368" s="52"/>
      <c r="AV368" s="52"/>
      <c r="AW368" s="52"/>
      <c r="AX368" s="52"/>
      <c r="AY368" s="52"/>
      <c r="AZ368" s="52"/>
      <c r="BA368" s="52"/>
      <c r="BB368" s="52"/>
      <c r="BC368" s="52"/>
      <c r="BD368" s="52"/>
      <c r="BE368" s="52"/>
      <c r="BF368" s="52"/>
      <c r="BG368" s="52"/>
      <c r="BH368" s="52"/>
      <c r="BI368" s="52"/>
      <c r="BJ368" s="52"/>
      <c r="BK368" s="52"/>
      <c r="BL368" s="52"/>
      <c r="BM368" s="52"/>
      <c r="BN368" s="52"/>
      <c r="BO368" s="52"/>
    </row>
    <row r="369" spans="1:67" s="48" customFormat="1">
      <c r="A369" s="48">
        <v>32</v>
      </c>
      <c r="B369" s="48" t="s">
        <v>44</v>
      </c>
      <c r="C369" s="49" t="s">
        <v>113</v>
      </c>
      <c r="E369" s="50">
        <f>SUM(E370)</f>
        <v>15000</v>
      </c>
      <c r="F369" s="50">
        <v>5000</v>
      </c>
      <c r="G369" s="19">
        <f t="shared" si="15"/>
        <v>10000</v>
      </c>
      <c r="H369" s="20">
        <f t="shared" si="14"/>
        <v>0.66666666666666663</v>
      </c>
      <c r="I369" s="51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  <c r="AH369" s="52"/>
      <c r="AI369" s="52"/>
      <c r="AJ369" s="52"/>
      <c r="AK369" s="52"/>
      <c r="AL369" s="52"/>
      <c r="AM369" s="52"/>
      <c r="AN369" s="52"/>
      <c r="AO369" s="52"/>
      <c r="AP369" s="52"/>
      <c r="AQ369" s="52"/>
      <c r="AR369" s="52"/>
      <c r="AS369" s="52"/>
      <c r="AT369" s="52"/>
      <c r="AU369" s="52"/>
      <c r="AV369" s="52"/>
      <c r="AW369" s="52"/>
      <c r="AX369" s="52"/>
      <c r="AY369" s="52"/>
      <c r="AZ369" s="52"/>
      <c r="BA369" s="52"/>
      <c r="BB369" s="52"/>
      <c r="BC369" s="52"/>
      <c r="BD369" s="52"/>
      <c r="BE369" s="52"/>
      <c r="BF369" s="52"/>
      <c r="BG369" s="52"/>
      <c r="BH369" s="52"/>
      <c r="BI369" s="52"/>
      <c r="BJ369" s="52"/>
      <c r="BK369" s="52"/>
      <c r="BL369" s="52"/>
      <c r="BM369" s="52"/>
      <c r="BN369" s="52"/>
      <c r="BO369" s="52"/>
    </row>
    <row r="370" spans="1:67" s="48" customFormat="1">
      <c r="A370" s="48">
        <v>322</v>
      </c>
      <c r="B370" s="48" t="s">
        <v>153</v>
      </c>
      <c r="C370" s="49" t="s">
        <v>113</v>
      </c>
      <c r="E370" s="50">
        <v>15000</v>
      </c>
      <c r="F370" s="50">
        <v>5000</v>
      </c>
      <c r="G370" s="19">
        <f t="shared" si="15"/>
        <v>10000</v>
      </c>
      <c r="H370" s="20">
        <f t="shared" si="14"/>
        <v>0.66666666666666663</v>
      </c>
      <c r="I370" s="51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  <c r="AH370" s="52"/>
      <c r="AI370" s="52"/>
      <c r="AJ370" s="52"/>
      <c r="AK370" s="52"/>
      <c r="AL370" s="52"/>
      <c r="AM370" s="52"/>
      <c r="AN370" s="52"/>
      <c r="AO370" s="52"/>
      <c r="AP370" s="52"/>
      <c r="AQ370" s="52"/>
      <c r="AR370" s="52"/>
      <c r="AS370" s="52"/>
      <c r="AT370" s="52"/>
      <c r="AU370" s="52"/>
      <c r="AV370" s="52"/>
      <c r="AW370" s="52"/>
      <c r="AX370" s="52"/>
      <c r="AY370" s="52"/>
      <c r="AZ370" s="52"/>
      <c r="BA370" s="52"/>
      <c r="BB370" s="52"/>
      <c r="BC370" s="52"/>
      <c r="BD370" s="52"/>
      <c r="BE370" s="52"/>
      <c r="BF370" s="52"/>
      <c r="BG370" s="52"/>
      <c r="BH370" s="52"/>
      <c r="BI370" s="52"/>
      <c r="BJ370" s="52"/>
      <c r="BK370" s="52"/>
      <c r="BL370" s="52"/>
      <c r="BM370" s="52"/>
      <c r="BN370" s="52"/>
      <c r="BO370" s="52"/>
    </row>
    <row r="371" spans="1:67" s="42" customFormat="1">
      <c r="A371" s="42" t="s">
        <v>154</v>
      </c>
      <c r="C371" s="43"/>
      <c r="E371" s="44">
        <f>SUM(E373)</f>
        <v>20000</v>
      </c>
      <c r="F371" s="44">
        <v>0</v>
      </c>
      <c r="G371" s="45">
        <f t="shared" si="15"/>
        <v>20000</v>
      </c>
      <c r="H371" s="46">
        <f t="shared" ref="H371:H412" si="16">G371/E371</f>
        <v>1</v>
      </c>
      <c r="I371" s="30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  <c r="AA371" s="47"/>
      <c r="AB371" s="47"/>
      <c r="AC371" s="47"/>
      <c r="AD371" s="47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  <c r="AT371" s="47"/>
      <c r="AU371" s="47"/>
      <c r="AV371" s="47"/>
      <c r="AW371" s="47"/>
      <c r="AX371" s="47"/>
      <c r="AY371" s="47"/>
      <c r="AZ371" s="47"/>
      <c r="BA371" s="47"/>
      <c r="BB371" s="47"/>
      <c r="BC371" s="47"/>
      <c r="BD371" s="47"/>
      <c r="BE371" s="47"/>
      <c r="BF371" s="47"/>
      <c r="BG371" s="47"/>
      <c r="BH371" s="47"/>
      <c r="BI371" s="47"/>
      <c r="BJ371" s="47"/>
      <c r="BK371" s="47"/>
      <c r="BL371" s="47"/>
      <c r="BM371" s="47"/>
      <c r="BN371" s="47"/>
      <c r="BO371" s="47"/>
    </row>
    <row r="372" spans="1:67" s="48" customFormat="1" ht="21">
      <c r="A372" s="48" t="s">
        <v>108</v>
      </c>
      <c r="C372" s="49"/>
      <c r="D372" s="56" t="s">
        <v>1</v>
      </c>
      <c r="E372" s="50">
        <v>20000</v>
      </c>
      <c r="F372" s="50">
        <v>0</v>
      </c>
      <c r="G372" s="19">
        <f t="shared" si="15"/>
        <v>20000</v>
      </c>
      <c r="H372" s="20">
        <f t="shared" si="16"/>
        <v>1</v>
      </c>
      <c r="I372" s="51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  <c r="AD372" s="52"/>
      <c r="AE372" s="52"/>
      <c r="AF372" s="52"/>
      <c r="AG372" s="52"/>
      <c r="AH372" s="52"/>
      <c r="AI372" s="52"/>
      <c r="AJ372" s="52"/>
      <c r="AK372" s="52"/>
      <c r="AL372" s="52"/>
      <c r="AM372" s="52"/>
      <c r="AN372" s="52"/>
      <c r="AO372" s="52"/>
      <c r="AP372" s="52"/>
      <c r="AQ372" s="52"/>
      <c r="AR372" s="52"/>
      <c r="AS372" s="52"/>
      <c r="AT372" s="52"/>
      <c r="AU372" s="52"/>
      <c r="AV372" s="52"/>
      <c r="AW372" s="52"/>
      <c r="AX372" s="52"/>
      <c r="AY372" s="52"/>
      <c r="AZ372" s="52"/>
      <c r="BA372" s="52"/>
      <c r="BB372" s="52"/>
      <c r="BC372" s="52"/>
      <c r="BD372" s="52"/>
      <c r="BE372" s="52"/>
      <c r="BF372" s="52"/>
      <c r="BG372" s="52"/>
      <c r="BH372" s="52"/>
      <c r="BI372" s="52"/>
      <c r="BJ372" s="52"/>
      <c r="BK372" s="52"/>
      <c r="BL372" s="52"/>
      <c r="BM372" s="52"/>
      <c r="BN372" s="52"/>
      <c r="BO372" s="52"/>
    </row>
    <row r="373" spans="1:67" s="48" customFormat="1">
      <c r="A373" s="48">
        <v>3</v>
      </c>
      <c r="B373" s="48" t="s">
        <v>15</v>
      </c>
      <c r="C373" s="49" t="s">
        <v>105</v>
      </c>
      <c r="E373" s="50">
        <f>SUM(E374)</f>
        <v>20000</v>
      </c>
      <c r="F373" s="50">
        <v>0</v>
      </c>
      <c r="G373" s="19">
        <f t="shared" si="15"/>
        <v>20000</v>
      </c>
      <c r="H373" s="20">
        <f t="shared" si="16"/>
        <v>1</v>
      </c>
      <c r="I373" s="51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  <c r="AH373" s="52"/>
      <c r="AI373" s="52"/>
      <c r="AJ373" s="52"/>
      <c r="AK373" s="52"/>
      <c r="AL373" s="52"/>
      <c r="AM373" s="52"/>
      <c r="AN373" s="52"/>
      <c r="AO373" s="52"/>
      <c r="AP373" s="52"/>
      <c r="AQ373" s="52"/>
      <c r="AR373" s="52"/>
      <c r="AS373" s="52"/>
      <c r="AT373" s="52"/>
      <c r="AU373" s="52"/>
      <c r="AV373" s="52"/>
      <c r="AW373" s="52"/>
      <c r="AX373" s="52"/>
      <c r="AY373" s="52"/>
      <c r="AZ373" s="52"/>
      <c r="BA373" s="52"/>
      <c r="BB373" s="52"/>
      <c r="BC373" s="52"/>
      <c r="BD373" s="52"/>
      <c r="BE373" s="52"/>
      <c r="BF373" s="52"/>
      <c r="BG373" s="52"/>
      <c r="BH373" s="52"/>
      <c r="BI373" s="52"/>
      <c r="BJ373" s="52"/>
      <c r="BK373" s="52"/>
      <c r="BL373" s="52"/>
      <c r="BM373" s="52"/>
      <c r="BN373" s="52"/>
      <c r="BO373" s="52"/>
    </row>
    <row r="374" spans="1:67" s="48" customFormat="1">
      <c r="A374" s="48">
        <v>32</v>
      </c>
      <c r="B374" s="48" t="s">
        <v>44</v>
      </c>
      <c r="C374" s="49" t="s">
        <v>105</v>
      </c>
      <c r="E374" s="50">
        <f>SUM(E375)</f>
        <v>20000</v>
      </c>
      <c r="F374" s="50">
        <v>0</v>
      </c>
      <c r="G374" s="19">
        <f t="shared" si="15"/>
        <v>20000</v>
      </c>
      <c r="H374" s="20">
        <f t="shared" si="16"/>
        <v>1</v>
      </c>
      <c r="I374" s="51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  <c r="AH374" s="52"/>
      <c r="AI374" s="52"/>
      <c r="AJ374" s="52"/>
      <c r="AK374" s="52"/>
      <c r="AL374" s="52"/>
      <c r="AM374" s="52"/>
      <c r="AN374" s="52"/>
      <c r="AO374" s="52"/>
      <c r="AP374" s="52"/>
      <c r="AQ374" s="52"/>
      <c r="AR374" s="52"/>
      <c r="AS374" s="52"/>
      <c r="AT374" s="52"/>
      <c r="AU374" s="52"/>
      <c r="AV374" s="52"/>
      <c r="AW374" s="52"/>
      <c r="AX374" s="52"/>
      <c r="AY374" s="52"/>
      <c r="AZ374" s="52"/>
      <c r="BA374" s="52"/>
      <c r="BB374" s="52"/>
      <c r="BC374" s="52"/>
      <c r="BD374" s="52"/>
      <c r="BE374" s="52"/>
      <c r="BF374" s="52"/>
      <c r="BG374" s="52"/>
      <c r="BH374" s="52"/>
      <c r="BI374" s="52"/>
      <c r="BJ374" s="52"/>
      <c r="BK374" s="52"/>
      <c r="BL374" s="52"/>
      <c r="BM374" s="52"/>
      <c r="BN374" s="52"/>
      <c r="BO374" s="52"/>
    </row>
    <row r="375" spans="1:67" s="48" customFormat="1">
      <c r="A375" s="48">
        <v>323</v>
      </c>
      <c r="B375" s="48" t="s">
        <v>47</v>
      </c>
      <c r="C375" s="49" t="s">
        <v>105</v>
      </c>
      <c r="E375" s="50">
        <v>20000</v>
      </c>
      <c r="F375" s="50">
        <v>0</v>
      </c>
      <c r="G375" s="19">
        <f t="shared" si="15"/>
        <v>20000</v>
      </c>
      <c r="H375" s="20">
        <f t="shared" si="16"/>
        <v>1</v>
      </c>
      <c r="I375" s="51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52"/>
      <c r="AE375" s="52"/>
      <c r="AF375" s="52"/>
      <c r="AG375" s="52"/>
      <c r="AH375" s="52"/>
      <c r="AI375" s="52"/>
      <c r="AJ375" s="52"/>
      <c r="AK375" s="52"/>
      <c r="AL375" s="52"/>
      <c r="AM375" s="52"/>
      <c r="AN375" s="52"/>
      <c r="AO375" s="52"/>
      <c r="AP375" s="52"/>
      <c r="AQ375" s="52"/>
      <c r="AR375" s="52"/>
      <c r="AS375" s="52"/>
      <c r="AT375" s="52"/>
      <c r="AU375" s="52"/>
      <c r="AV375" s="52"/>
      <c r="AW375" s="52"/>
      <c r="AX375" s="52"/>
      <c r="AY375" s="52"/>
      <c r="AZ375" s="52"/>
      <c r="BA375" s="52"/>
      <c r="BB375" s="52"/>
      <c r="BC375" s="52"/>
      <c r="BD375" s="52"/>
      <c r="BE375" s="52"/>
      <c r="BF375" s="52"/>
      <c r="BG375" s="52"/>
      <c r="BH375" s="52"/>
      <c r="BI375" s="52"/>
      <c r="BJ375" s="52"/>
      <c r="BK375" s="52"/>
      <c r="BL375" s="52"/>
      <c r="BM375" s="52"/>
      <c r="BN375" s="52"/>
      <c r="BO375" s="52"/>
    </row>
    <row r="376" spans="1:67" s="42" customFormat="1">
      <c r="A376" s="42" t="s">
        <v>155</v>
      </c>
      <c r="C376" s="43"/>
      <c r="E376" s="44">
        <f>SUM(E378)</f>
        <v>110000</v>
      </c>
      <c r="F376" s="44">
        <v>135000</v>
      </c>
      <c r="G376" s="45">
        <f t="shared" si="15"/>
        <v>-25000</v>
      </c>
      <c r="H376" s="46">
        <f t="shared" si="16"/>
        <v>-0.22727272727272727</v>
      </c>
      <c r="I376" s="30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  <c r="AA376" s="47"/>
      <c r="AB376" s="47"/>
      <c r="AC376" s="47"/>
      <c r="AD376" s="47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  <c r="AT376" s="47"/>
      <c r="AU376" s="47"/>
      <c r="AV376" s="47"/>
      <c r="AW376" s="47"/>
      <c r="AX376" s="47"/>
      <c r="AY376" s="47"/>
      <c r="AZ376" s="47"/>
      <c r="BA376" s="47"/>
      <c r="BB376" s="47"/>
      <c r="BC376" s="47"/>
      <c r="BD376" s="47"/>
      <c r="BE376" s="47"/>
      <c r="BF376" s="47"/>
      <c r="BG376" s="47"/>
      <c r="BH376" s="47"/>
      <c r="BI376" s="47"/>
      <c r="BJ376" s="47"/>
      <c r="BK376" s="47"/>
      <c r="BL376" s="47"/>
      <c r="BM376" s="47"/>
      <c r="BN376" s="47"/>
      <c r="BO376" s="47"/>
    </row>
    <row r="377" spans="1:67" s="48" customFormat="1">
      <c r="A377" s="48" t="s">
        <v>156</v>
      </c>
      <c r="C377" s="49"/>
      <c r="E377" s="50">
        <v>110000</v>
      </c>
      <c r="F377" s="50">
        <v>135000</v>
      </c>
      <c r="G377" s="19">
        <f t="shared" si="15"/>
        <v>-25000</v>
      </c>
      <c r="H377" s="20">
        <f t="shared" si="16"/>
        <v>-0.22727272727272727</v>
      </c>
      <c r="I377" s="51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  <c r="AC377" s="52"/>
      <c r="AD377" s="52"/>
      <c r="AE377" s="52"/>
      <c r="AF377" s="52"/>
      <c r="AG377" s="52"/>
      <c r="AH377" s="52"/>
      <c r="AI377" s="52"/>
      <c r="AJ377" s="52"/>
      <c r="AK377" s="52"/>
      <c r="AL377" s="52"/>
      <c r="AM377" s="52"/>
      <c r="AN377" s="52"/>
      <c r="AO377" s="52"/>
      <c r="AP377" s="52"/>
      <c r="AQ377" s="52"/>
      <c r="AR377" s="52"/>
      <c r="AS377" s="52"/>
      <c r="AT377" s="52"/>
      <c r="AU377" s="52"/>
      <c r="AV377" s="52"/>
      <c r="AW377" s="52"/>
      <c r="AX377" s="52"/>
      <c r="AY377" s="52"/>
      <c r="AZ377" s="52"/>
      <c r="BA377" s="52"/>
      <c r="BB377" s="52"/>
      <c r="BC377" s="52"/>
      <c r="BD377" s="52"/>
      <c r="BE377" s="52"/>
      <c r="BF377" s="52"/>
      <c r="BG377" s="52"/>
      <c r="BH377" s="52"/>
      <c r="BI377" s="52"/>
      <c r="BJ377" s="52"/>
      <c r="BK377" s="52"/>
      <c r="BL377" s="52"/>
      <c r="BM377" s="52"/>
      <c r="BN377" s="52"/>
      <c r="BO377" s="52"/>
    </row>
    <row r="378" spans="1:67" s="48" customFormat="1">
      <c r="A378" s="48">
        <v>3</v>
      </c>
      <c r="B378" s="48" t="s">
        <v>15</v>
      </c>
      <c r="C378" s="49" t="s">
        <v>137</v>
      </c>
      <c r="E378" s="50">
        <f>SUM(E379)</f>
        <v>110000</v>
      </c>
      <c r="F378" s="50">
        <v>135000</v>
      </c>
      <c r="G378" s="19">
        <f t="shared" si="15"/>
        <v>-25000</v>
      </c>
      <c r="H378" s="20">
        <f t="shared" si="16"/>
        <v>-0.22727272727272727</v>
      </c>
      <c r="I378" s="51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  <c r="AD378" s="52"/>
      <c r="AE378" s="52"/>
      <c r="AF378" s="52"/>
      <c r="AG378" s="52"/>
      <c r="AH378" s="52"/>
      <c r="AI378" s="52"/>
      <c r="AJ378" s="52"/>
      <c r="AK378" s="52"/>
      <c r="AL378" s="52"/>
      <c r="AM378" s="52"/>
      <c r="AN378" s="52"/>
      <c r="AO378" s="52"/>
      <c r="AP378" s="52"/>
      <c r="AQ378" s="52"/>
      <c r="AR378" s="52"/>
      <c r="AS378" s="52"/>
      <c r="AT378" s="52"/>
      <c r="AU378" s="52"/>
      <c r="AV378" s="52"/>
      <c r="AW378" s="52"/>
      <c r="AX378" s="52"/>
      <c r="AY378" s="52"/>
      <c r="AZ378" s="52"/>
      <c r="BA378" s="52"/>
      <c r="BB378" s="52"/>
      <c r="BC378" s="52"/>
      <c r="BD378" s="52"/>
      <c r="BE378" s="52"/>
      <c r="BF378" s="52"/>
      <c r="BG378" s="52"/>
      <c r="BH378" s="52"/>
      <c r="BI378" s="52"/>
      <c r="BJ378" s="52"/>
      <c r="BK378" s="52"/>
      <c r="BL378" s="52"/>
      <c r="BM378" s="52"/>
      <c r="BN378" s="52"/>
      <c r="BO378" s="52"/>
    </row>
    <row r="379" spans="1:67" s="48" customFormat="1">
      <c r="A379" s="48">
        <v>32</v>
      </c>
      <c r="B379" s="48" t="s">
        <v>44</v>
      </c>
      <c r="C379" s="49" t="s">
        <v>137</v>
      </c>
      <c r="E379" s="50">
        <f>SUM(E380)</f>
        <v>110000</v>
      </c>
      <c r="F379" s="50">
        <v>135000</v>
      </c>
      <c r="G379" s="19">
        <f t="shared" si="15"/>
        <v>-25000</v>
      </c>
      <c r="H379" s="20">
        <f t="shared" si="16"/>
        <v>-0.22727272727272727</v>
      </c>
      <c r="I379" s="51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  <c r="AC379" s="52"/>
      <c r="AD379" s="52"/>
      <c r="AE379" s="52"/>
      <c r="AF379" s="52"/>
      <c r="AG379" s="52"/>
      <c r="AH379" s="52"/>
      <c r="AI379" s="52"/>
      <c r="AJ379" s="52"/>
      <c r="AK379" s="52"/>
      <c r="AL379" s="52"/>
      <c r="AM379" s="52"/>
      <c r="AN379" s="52"/>
      <c r="AO379" s="52"/>
      <c r="AP379" s="52"/>
      <c r="AQ379" s="52"/>
      <c r="AR379" s="52"/>
      <c r="AS379" s="52"/>
      <c r="AT379" s="52"/>
      <c r="AU379" s="52"/>
      <c r="AV379" s="52"/>
      <c r="AW379" s="52"/>
      <c r="AX379" s="52"/>
      <c r="AY379" s="52"/>
      <c r="AZ379" s="52"/>
      <c r="BA379" s="52"/>
      <c r="BB379" s="52"/>
      <c r="BC379" s="52"/>
      <c r="BD379" s="52"/>
      <c r="BE379" s="52"/>
      <c r="BF379" s="52"/>
      <c r="BG379" s="52"/>
      <c r="BH379" s="52"/>
      <c r="BI379" s="52"/>
      <c r="BJ379" s="52"/>
      <c r="BK379" s="52"/>
      <c r="BL379" s="52"/>
      <c r="BM379" s="52"/>
      <c r="BN379" s="52"/>
      <c r="BO379" s="52"/>
    </row>
    <row r="380" spans="1:67" s="48" customFormat="1">
      <c r="A380" s="48">
        <v>323</v>
      </c>
      <c r="B380" s="48" t="s">
        <v>47</v>
      </c>
      <c r="C380" s="49" t="s">
        <v>137</v>
      </c>
      <c r="E380" s="50">
        <v>110000</v>
      </c>
      <c r="F380" s="50">
        <v>135000</v>
      </c>
      <c r="G380" s="19">
        <f t="shared" si="15"/>
        <v>-25000</v>
      </c>
      <c r="H380" s="20">
        <f t="shared" si="16"/>
        <v>-0.22727272727272727</v>
      </c>
      <c r="I380" s="51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  <c r="AD380" s="52"/>
      <c r="AE380" s="52"/>
      <c r="AF380" s="52"/>
      <c r="AG380" s="52"/>
      <c r="AH380" s="52"/>
      <c r="AI380" s="52"/>
      <c r="AJ380" s="52"/>
      <c r="AK380" s="52"/>
      <c r="AL380" s="52"/>
      <c r="AM380" s="52"/>
      <c r="AN380" s="52"/>
      <c r="AO380" s="52"/>
      <c r="AP380" s="52"/>
      <c r="AQ380" s="52"/>
      <c r="AR380" s="52"/>
      <c r="AS380" s="52"/>
      <c r="AT380" s="52"/>
      <c r="AU380" s="52"/>
      <c r="AV380" s="52"/>
      <c r="AW380" s="52"/>
      <c r="AX380" s="52"/>
      <c r="AY380" s="52"/>
      <c r="AZ380" s="52"/>
      <c r="BA380" s="52"/>
      <c r="BB380" s="52"/>
      <c r="BC380" s="52"/>
      <c r="BD380" s="52"/>
      <c r="BE380" s="52"/>
      <c r="BF380" s="52"/>
      <c r="BG380" s="52"/>
      <c r="BH380" s="52"/>
      <c r="BI380" s="52"/>
      <c r="BJ380" s="52"/>
      <c r="BK380" s="52"/>
      <c r="BL380" s="52"/>
      <c r="BM380" s="52"/>
      <c r="BN380" s="52"/>
      <c r="BO380" s="52"/>
    </row>
    <row r="381" spans="1:67" s="42" customFormat="1">
      <c r="A381" s="42" t="s">
        <v>157</v>
      </c>
      <c r="C381" s="43"/>
      <c r="E381" s="44">
        <f>SUM(E383,)</f>
        <v>10000</v>
      </c>
      <c r="F381" s="44">
        <v>10000</v>
      </c>
      <c r="G381" s="45">
        <f t="shared" si="15"/>
        <v>0</v>
      </c>
      <c r="H381" s="46">
        <f t="shared" si="16"/>
        <v>0</v>
      </c>
      <c r="I381" s="30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  <c r="AA381" s="47"/>
      <c r="AB381" s="47"/>
      <c r="AC381" s="47"/>
      <c r="AD381" s="47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  <c r="AT381" s="47"/>
      <c r="AU381" s="47"/>
      <c r="AV381" s="47"/>
      <c r="AW381" s="47"/>
      <c r="AX381" s="47"/>
      <c r="AY381" s="47"/>
      <c r="AZ381" s="47"/>
      <c r="BA381" s="47"/>
      <c r="BB381" s="47"/>
      <c r="BC381" s="47"/>
      <c r="BD381" s="47"/>
      <c r="BE381" s="47"/>
      <c r="BF381" s="47"/>
      <c r="BG381" s="47"/>
      <c r="BH381" s="47"/>
      <c r="BI381" s="47"/>
      <c r="BJ381" s="47"/>
      <c r="BK381" s="47"/>
      <c r="BL381" s="47"/>
      <c r="BM381" s="47"/>
      <c r="BN381" s="47"/>
      <c r="BO381" s="47"/>
    </row>
    <row r="382" spans="1:67" s="48" customFormat="1">
      <c r="A382" s="48" t="s">
        <v>20</v>
      </c>
      <c r="C382" s="49"/>
      <c r="E382" s="50">
        <v>10000</v>
      </c>
      <c r="F382" s="50">
        <v>10000</v>
      </c>
      <c r="G382" s="19">
        <f t="shared" si="15"/>
        <v>0</v>
      </c>
      <c r="H382" s="20">
        <f t="shared" si="16"/>
        <v>0</v>
      </c>
      <c r="I382" s="51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  <c r="AC382" s="52"/>
      <c r="AD382" s="52"/>
      <c r="AE382" s="52"/>
      <c r="AF382" s="52"/>
      <c r="AG382" s="52"/>
      <c r="AH382" s="52"/>
      <c r="AI382" s="52"/>
      <c r="AJ382" s="52"/>
      <c r="AK382" s="52"/>
      <c r="AL382" s="52"/>
      <c r="AM382" s="52"/>
      <c r="AN382" s="52"/>
      <c r="AO382" s="52"/>
      <c r="AP382" s="52"/>
      <c r="AQ382" s="52"/>
      <c r="AR382" s="52"/>
      <c r="AS382" s="52"/>
      <c r="AT382" s="52"/>
      <c r="AU382" s="52"/>
      <c r="AV382" s="52"/>
      <c r="AW382" s="52"/>
      <c r="AX382" s="52"/>
      <c r="AY382" s="52"/>
      <c r="AZ382" s="52"/>
      <c r="BA382" s="52"/>
      <c r="BB382" s="52"/>
      <c r="BC382" s="52"/>
      <c r="BD382" s="52"/>
      <c r="BE382" s="52"/>
      <c r="BF382" s="52"/>
      <c r="BG382" s="52"/>
      <c r="BH382" s="52"/>
      <c r="BI382" s="52"/>
      <c r="BJ382" s="52"/>
      <c r="BK382" s="52"/>
      <c r="BL382" s="52"/>
      <c r="BM382" s="52"/>
      <c r="BN382" s="52"/>
      <c r="BO382" s="52"/>
    </row>
    <row r="383" spans="1:67" s="48" customFormat="1">
      <c r="A383" s="48">
        <v>3</v>
      </c>
      <c r="B383" s="48" t="s">
        <v>15</v>
      </c>
      <c r="C383" s="49" t="s">
        <v>137</v>
      </c>
      <c r="E383" s="50">
        <f>SUM(E384)</f>
        <v>10000</v>
      </c>
      <c r="F383" s="50">
        <v>10000</v>
      </c>
      <c r="G383" s="19">
        <f t="shared" si="15"/>
        <v>0</v>
      </c>
      <c r="H383" s="20">
        <f t="shared" si="16"/>
        <v>0</v>
      </c>
      <c r="I383" s="51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  <c r="AC383" s="52"/>
      <c r="AD383" s="52"/>
      <c r="AE383" s="52"/>
      <c r="AF383" s="52"/>
      <c r="AG383" s="52"/>
      <c r="AH383" s="52"/>
      <c r="AI383" s="52"/>
      <c r="AJ383" s="52"/>
      <c r="AK383" s="52"/>
      <c r="AL383" s="52"/>
      <c r="AM383" s="52"/>
      <c r="AN383" s="52"/>
      <c r="AO383" s="52"/>
      <c r="AP383" s="52"/>
      <c r="AQ383" s="52"/>
      <c r="AR383" s="52"/>
      <c r="AS383" s="52"/>
      <c r="AT383" s="52"/>
      <c r="AU383" s="52"/>
      <c r="AV383" s="52"/>
      <c r="AW383" s="52"/>
      <c r="AX383" s="52"/>
      <c r="AY383" s="52"/>
      <c r="AZ383" s="52"/>
      <c r="BA383" s="52"/>
      <c r="BB383" s="52"/>
      <c r="BC383" s="52"/>
      <c r="BD383" s="52"/>
      <c r="BE383" s="52"/>
      <c r="BF383" s="52"/>
      <c r="BG383" s="52"/>
      <c r="BH383" s="52"/>
      <c r="BI383" s="52"/>
      <c r="BJ383" s="52"/>
      <c r="BK383" s="52"/>
      <c r="BL383" s="52"/>
      <c r="BM383" s="52"/>
      <c r="BN383" s="52"/>
      <c r="BO383" s="52"/>
    </row>
    <row r="384" spans="1:67" s="48" customFormat="1">
      <c r="A384" s="48">
        <v>32</v>
      </c>
      <c r="B384" s="48" t="s">
        <v>44</v>
      </c>
      <c r="C384" s="49" t="s">
        <v>137</v>
      </c>
      <c r="E384" s="50">
        <f>SUM(E385)</f>
        <v>10000</v>
      </c>
      <c r="F384" s="50">
        <v>10000</v>
      </c>
      <c r="G384" s="19">
        <f t="shared" si="15"/>
        <v>0</v>
      </c>
      <c r="H384" s="20">
        <f t="shared" si="16"/>
        <v>0</v>
      </c>
      <c r="I384" s="51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  <c r="AC384" s="52"/>
      <c r="AD384" s="52"/>
      <c r="AE384" s="52"/>
      <c r="AF384" s="52"/>
      <c r="AG384" s="52"/>
      <c r="AH384" s="52"/>
      <c r="AI384" s="52"/>
      <c r="AJ384" s="52"/>
      <c r="AK384" s="52"/>
      <c r="AL384" s="52"/>
      <c r="AM384" s="52"/>
      <c r="AN384" s="52"/>
      <c r="AO384" s="52"/>
      <c r="AP384" s="52"/>
      <c r="AQ384" s="52"/>
      <c r="AR384" s="52"/>
      <c r="AS384" s="52"/>
      <c r="AT384" s="52"/>
      <c r="AU384" s="52"/>
      <c r="AV384" s="52"/>
      <c r="AW384" s="52"/>
      <c r="AX384" s="52"/>
      <c r="AY384" s="52"/>
      <c r="AZ384" s="52"/>
      <c r="BA384" s="52"/>
      <c r="BB384" s="52"/>
      <c r="BC384" s="52"/>
      <c r="BD384" s="52"/>
      <c r="BE384" s="52"/>
      <c r="BF384" s="52"/>
      <c r="BG384" s="52"/>
      <c r="BH384" s="52"/>
      <c r="BI384" s="52"/>
      <c r="BJ384" s="52"/>
      <c r="BK384" s="52"/>
      <c r="BL384" s="52"/>
      <c r="BM384" s="52"/>
      <c r="BN384" s="52"/>
      <c r="BO384" s="52"/>
    </row>
    <row r="385" spans="1:67" s="48" customFormat="1">
      <c r="A385" s="48">
        <v>322</v>
      </c>
      <c r="B385" s="48" t="s">
        <v>41</v>
      </c>
      <c r="C385" s="49" t="s">
        <v>137</v>
      </c>
      <c r="E385" s="50">
        <v>10000</v>
      </c>
      <c r="F385" s="50">
        <v>10000</v>
      </c>
      <c r="G385" s="19">
        <f t="shared" si="15"/>
        <v>0</v>
      </c>
      <c r="H385" s="20">
        <f t="shared" si="16"/>
        <v>0</v>
      </c>
      <c r="I385" s="51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  <c r="AC385" s="52"/>
      <c r="AD385" s="52"/>
      <c r="AE385" s="52"/>
      <c r="AF385" s="52"/>
      <c r="AG385" s="52"/>
      <c r="AH385" s="52"/>
      <c r="AI385" s="52"/>
      <c r="AJ385" s="52"/>
      <c r="AK385" s="52"/>
      <c r="AL385" s="52"/>
      <c r="AM385" s="52"/>
      <c r="AN385" s="52"/>
      <c r="AO385" s="52"/>
      <c r="AP385" s="52"/>
      <c r="AQ385" s="52"/>
      <c r="AR385" s="52"/>
      <c r="AS385" s="52"/>
      <c r="AT385" s="52"/>
      <c r="AU385" s="52"/>
      <c r="AV385" s="52"/>
      <c r="AW385" s="52"/>
      <c r="AX385" s="52"/>
      <c r="AY385" s="52"/>
      <c r="AZ385" s="52"/>
      <c r="BA385" s="52"/>
      <c r="BB385" s="52"/>
      <c r="BC385" s="52"/>
      <c r="BD385" s="52"/>
      <c r="BE385" s="52"/>
      <c r="BF385" s="52"/>
      <c r="BG385" s="52"/>
      <c r="BH385" s="52"/>
      <c r="BI385" s="52"/>
      <c r="BJ385" s="52"/>
      <c r="BK385" s="52"/>
      <c r="BL385" s="52"/>
      <c r="BM385" s="52"/>
      <c r="BN385" s="52"/>
      <c r="BO385" s="52"/>
    </row>
    <row r="386" spans="1:67" s="42" customFormat="1">
      <c r="A386" s="42" t="s">
        <v>158</v>
      </c>
      <c r="C386" s="43"/>
      <c r="E386" s="44">
        <v>30000</v>
      </c>
      <c r="F386" s="44">
        <v>0</v>
      </c>
      <c r="G386" s="45">
        <f t="shared" si="15"/>
        <v>30000</v>
      </c>
      <c r="H386" s="46">
        <f t="shared" si="16"/>
        <v>1</v>
      </c>
      <c r="I386" s="30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  <c r="AA386" s="47"/>
      <c r="AB386" s="47"/>
      <c r="AC386" s="47"/>
      <c r="AD386" s="47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  <c r="AT386" s="47"/>
      <c r="AU386" s="47"/>
      <c r="AV386" s="47"/>
      <c r="AW386" s="47"/>
      <c r="AX386" s="47"/>
      <c r="AY386" s="47"/>
      <c r="AZ386" s="47"/>
      <c r="BA386" s="47"/>
      <c r="BB386" s="47"/>
      <c r="BC386" s="47"/>
      <c r="BD386" s="47"/>
      <c r="BE386" s="47"/>
      <c r="BF386" s="47"/>
      <c r="BG386" s="47"/>
      <c r="BH386" s="47"/>
      <c r="BI386" s="47"/>
      <c r="BJ386" s="47"/>
      <c r="BK386" s="47"/>
      <c r="BL386" s="47"/>
      <c r="BM386" s="47"/>
      <c r="BN386" s="47"/>
      <c r="BO386" s="47"/>
    </row>
    <row r="387" spans="1:67" s="48" customFormat="1">
      <c r="A387" s="48" t="s">
        <v>159</v>
      </c>
      <c r="C387" s="49"/>
      <c r="E387" s="50">
        <v>30000</v>
      </c>
      <c r="F387" s="50">
        <v>0</v>
      </c>
      <c r="G387" s="19">
        <f t="shared" si="15"/>
        <v>30000</v>
      </c>
      <c r="H387" s="20">
        <f t="shared" si="16"/>
        <v>1</v>
      </c>
      <c r="I387" s="51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  <c r="AC387" s="52"/>
      <c r="AD387" s="52"/>
      <c r="AE387" s="52"/>
      <c r="AF387" s="52"/>
      <c r="AG387" s="52"/>
      <c r="AH387" s="52"/>
      <c r="AI387" s="52"/>
      <c r="AJ387" s="52"/>
      <c r="AK387" s="52"/>
      <c r="AL387" s="52"/>
      <c r="AM387" s="52"/>
      <c r="AN387" s="52"/>
      <c r="AO387" s="52"/>
      <c r="AP387" s="52"/>
      <c r="AQ387" s="52"/>
      <c r="AR387" s="52"/>
      <c r="AS387" s="52"/>
      <c r="AT387" s="52"/>
      <c r="AU387" s="52"/>
      <c r="AV387" s="52"/>
      <c r="AW387" s="52"/>
      <c r="AX387" s="52"/>
      <c r="AY387" s="52"/>
      <c r="AZ387" s="52"/>
      <c r="BA387" s="52"/>
      <c r="BB387" s="52"/>
      <c r="BC387" s="52"/>
      <c r="BD387" s="52"/>
      <c r="BE387" s="52"/>
      <c r="BF387" s="52"/>
      <c r="BG387" s="52"/>
      <c r="BH387" s="52"/>
      <c r="BI387" s="52"/>
      <c r="BJ387" s="52"/>
      <c r="BK387" s="52"/>
      <c r="BL387" s="52"/>
      <c r="BM387" s="52"/>
      <c r="BN387" s="52"/>
      <c r="BO387" s="52"/>
    </row>
    <row r="388" spans="1:67" s="48" customFormat="1">
      <c r="A388" s="48">
        <v>3</v>
      </c>
      <c r="B388" s="48" t="s">
        <v>15</v>
      </c>
      <c r="C388" s="49" t="s">
        <v>16</v>
      </c>
      <c r="E388" s="50">
        <v>30000</v>
      </c>
      <c r="F388" s="50">
        <v>0</v>
      </c>
      <c r="G388" s="19">
        <f t="shared" si="15"/>
        <v>30000</v>
      </c>
      <c r="H388" s="20">
        <f t="shared" si="16"/>
        <v>1</v>
      </c>
      <c r="I388" s="51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  <c r="AC388" s="52"/>
      <c r="AD388" s="52"/>
      <c r="AE388" s="52"/>
      <c r="AF388" s="52"/>
      <c r="AG388" s="52"/>
      <c r="AH388" s="52"/>
      <c r="AI388" s="52"/>
      <c r="AJ388" s="52"/>
      <c r="AK388" s="52"/>
      <c r="AL388" s="52"/>
      <c r="AM388" s="52"/>
      <c r="AN388" s="52"/>
      <c r="AO388" s="52"/>
      <c r="AP388" s="52"/>
      <c r="AQ388" s="52"/>
      <c r="AR388" s="52"/>
      <c r="AS388" s="52"/>
      <c r="AT388" s="52"/>
      <c r="AU388" s="52"/>
      <c r="AV388" s="52"/>
      <c r="AW388" s="52"/>
      <c r="AX388" s="52"/>
      <c r="AY388" s="52"/>
      <c r="AZ388" s="52"/>
      <c r="BA388" s="52"/>
      <c r="BB388" s="52"/>
      <c r="BC388" s="52"/>
      <c r="BD388" s="52"/>
      <c r="BE388" s="52"/>
      <c r="BF388" s="52"/>
      <c r="BG388" s="52"/>
      <c r="BH388" s="52"/>
      <c r="BI388" s="52"/>
      <c r="BJ388" s="52"/>
      <c r="BK388" s="52"/>
      <c r="BL388" s="52"/>
      <c r="BM388" s="52"/>
      <c r="BN388" s="52"/>
      <c r="BO388" s="52"/>
    </row>
    <row r="389" spans="1:67" s="48" customFormat="1">
      <c r="A389" s="48">
        <v>32</v>
      </c>
      <c r="B389" s="48" t="s">
        <v>44</v>
      </c>
      <c r="C389" s="49" t="s">
        <v>16</v>
      </c>
      <c r="E389" s="50">
        <v>30000</v>
      </c>
      <c r="F389" s="50">
        <v>0</v>
      </c>
      <c r="G389" s="19">
        <f t="shared" si="15"/>
        <v>30000</v>
      </c>
      <c r="H389" s="20">
        <f t="shared" si="16"/>
        <v>1</v>
      </c>
      <c r="I389" s="51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  <c r="AC389" s="52"/>
      <c r="AD389" s="52"/>
      <c r="AE389" s="52"/>
      <c r="AF389" s="52"/>
      <c r="AG389" s="52"/>
      <c r="AH389" s="52"/>
      <c r="AI389" s="52"/>
      <c r="AJ389" s="52"/>
      <c r="AK389" s="52"/>
      <c r="AL389" s="52"/>
      <c r="AM389" s="52"/>
      <c r="AN389" s="52"/>
      <c r="AO389" s="52"/>
      <c r="AP389" s="52"/>
      <c r="AQ389" s="52"/>
      <c r="AR389" s="52"/>
      <c r="AS389" s="52"/>
      <c r="AT389" s="52"/>
      <c r="AU389" s="52"/>
      <c r="AV389" s="52"/>
      <c r="AW389" s="52"/>
      <c r="AX389" s="52"/>
      <c r="AY389" s="52"/>
      <c r="AZ389" s="52"/>
      <c r="BA389" s="52"/>
      <c r="BB389" s="52"/>
      <c r="BC389" s="52"/>
      <c r="BD389" s="52"/>
      <c r="BE389" s="52"/>
      <c r="BF389" s="52"/>
      <c r="BG389" s="52"/>
      <c r="BH389" s="52"/>
      <c r="BI389" s="52"/>
      <c r="BJ389" s="52"/>
      <c r="BK389" s="52"/>
      <c r="BL389" s="52"/>
      <c r="BM389" s="52"/>
      <c r="BN389" s="52"/>
      <c r="BO389" s="52"/>
    </row>
    <row r="390" spans="1:67" s="48" customFormat="1">
      <c r="A390" s="48">
        <v>323</v>
      </c>
      <c r="B390" s="48" t="s">
        <v>47</v>
      </c>
      <c r="C390" s="49" t="s">
        <v>16</v>
      </c>
      <c r="E390" s="50">
        <v>30000</v>
      </c>
      <c r="F390" s="50">
        <v>0</v>
      </c>
      <c r="G390" s="19">
        <f t="shared" si="15"/>
        <v>30000</v>
      </c>
      <c r="H390" s="20">
        <f t="shared" si="16"/>
        <v>1</v>
      </c>
      <c r="I390" s="51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  <c r="AC390" s="52"/>
      <c r="AD390" s="52"/>
      <c r="AE390" s="52"/>
      <c r="AF390" s="52"/>
      <c r="AG390" s="52"/>
      <c r="AH390" s="52"/>
      <c r="AI390" s="52"/>
      <c r="AJ390" s="52"/>
      <c r="AK390" s="52"/>
      <c r="AL390" s="52"/>
      <c r="AM390" s="52"/>
      <c r="AN390" s="52"/>
      <c r="AO390" s="52"/>
      <c r="AP390" s="52"/>
      <c r="AQ390" s="52"/>
      <c r="AR390" s="52"/>
      <c r="AS390" s="52"/>
      <c r="AT390" s="52"/>
      <c r="AU390" s="52"/>
      <c r="AV390" s="52"/>
      <c r="AW390" s="52"/>
      <c r="AX390" s="52"/>
      <c r="AY390" s="52"/>
      <c r="AZ390" s="52"/>
      <c r="BA390" s="52"/>
      <c r="BB390" s="52"/>
      <c r="BC390" s="52"/>
      <c r="BD390" s="52"/>
      <c r="BE390" s="52"/>
      <c r="BF390" s="52"/>
      <c r="BG390" s="52"/>
      <c r="BH390" s="52"/>
      <c r="BI390" s="52"/>
      <c r="BJ390" s="52"/>
      <c r="BK390" s="52"/>
      <c r="BL390" s="52"/>
      <c r="BM390" s="52"/>
      <c r="BN390" s="52"/>
      <c r="BO390" s="52"/>
    </row>
    <row r="391" spans="1:67" s="42" customFormat="1">
      <c r="A391" s="42" t="s">
        <v>160</v>
      </c>
      <c r="C391" s="43"/>
      <c r="E391" s="44">
        <f>SUM(E393)</f>
        <v>6000</v>
      </c>
      <c r="F391" s="44">
        <v>6000</v>
      </c>
      <c r="G391" s="45">
        <f t="shared" si="15"/>
        <v>0</v>
      </c>
      <c r="H391" s="46">
        <f t="shared" si="16"/>
        <v>0</v>
      </c>
      <c r="I391" s="30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  <c r="AA391" s="47"/>
      <c r="AB391" s="47"/>
      <c r="AC391" s="47"/>
      <c r="AD391" s="47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  <c r="AT391" s="47"/>
      <c r="AU391" s="47"/>
      <c r="AV391" s="47"/>
      <c r="AW391" s="47"/>
      <c r="AX391" s="47"/>
      <c r="AY391" s="47"/>
      <c r="AZ391" s="47"/>
      <c r="BA391" s="47"/>
      <c r="BB391" s="47"/>
      <c r="BC391" s="47"/>
      <c r="BD391" s="47"/>
      <c r="BE391" s="47"/>
      <c r="BF391" s="47"/>
      <c r="BG391" s="47"/>
      <c r="BH391" s="47"/>
      <c r="BI391" s="47"/>
      <c r="BJ391" s="47"/>
      <c r="BK391" s="47"/>
      <c r="BL391" s="47"/>
      <c r="BM391" s="47"/>
      <c r="BN391" s="47"/>
      <c r="BO391" s="47"/>
    </row>
    <row r="392" spans="1:67" s="48" customFormat="1" ht="21">
      <c r="A392" s="48" t="s">
        <v>136</v>
      </c>
      <c r="C392" s="49"/>
      <c r="D392" s="56" t="s">
        <v>1</v>
      </c>
      <c r="E392" s="50">
        <v>6000</v>
      </c>
      <c r="F392" s="50">
        <v>6000</v>
      </c>
      <c r="G392" s="19">
        <f t="shared" si="15"/>
        <v>0</v>
      </c>
      <c r="H392" s="20">
        <f t="shared" si="16"/>
        <v>0</v>
      </c>
      <c r="I392" s="51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52"/>
      <c r="AE392" s="52"/>
      <c r="AF392" s="52"/>
      <c r="AG392" s="52"/>
      <c r="AH392" s="52"/>
      <c r="AI392" s="52"/>
      <c r="AJ392" s="52"/>
      <c r="AK392" s="52"/>
      <c r="AL392" s="52"/>
      <c r="AM392" s="52"/>
      <c r="AN392" s="52"/>
      <c r="AO392" s="52"/>
      <c r="AP392" s="52"/>
      <c r="AQ392" s="52"/>
      <c r="AR392" s="52"/>
      <c r="AS392" s="52"/>
      <c r="AT392" s="52"/>
      <c r="AU392" s="52"/>
      <c r="AV392" s="52"/>
      <c r="AW392" s="52"/>
      <c r="AX392" s="52"/>
      <c r="AY392" s="52"/>
      <c r="AZ392" s="52"/>
      <c r="BA392" s="52"/>
      <c r="BB392" s="52"/>
      <c r="BC392" s="52"/>
      <c r="BD392" s="52"/>
      <c r="BE392" s="52"/>
      <c r="BF392" s="52"/>
      <c r="BG392" s="52"/>
      <c r="BH392" s="52"/>
      <c r="BI392" s="52"/>
      <c r="BJ392" s="52"/>
      <c r="BK392" s="52"/>
      <c r="BL392" s="52"/>
      <c r="BM392" s="52"/>
      <c r="BN392" s="52"/>
      <c r="BO392" s="52"/>
    </row>
    <row r="393" spans="1:67" s="48" customFormat="1">
      <c r="A393" s="48">
        <v>3</v>
      </c>
      <c r="B393" s="48" t="s">
        <v>15</v>
      </c>
      <c r="C393" s="49" t="s">
        <v>137</v>
      </c>
      <c r="D393" s="48" t="s">
        <v>1</v>
      </c>
      <c r="E393" s="50">
        <f>SUM(E394)</f>
        <v>6000</v>
      </c>
      <c r="F393" s="50">
        <v>6000</v>
      </c>
      <c r="G393" s="19">
        <f t="shared" si="15"/>
        <v>0</v>
      </c>
      <c r="H393" s="20">
        <f t="shared" si="16"/>
        <v>0</v>
      </c>
      <c r="I393" s="51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  <c r="AC393" s="52"/>
      <c r="AD393" s="52"/>
      <c r="AE393" s="52"/>
      <c r="AF393" s="52"/>
      <c r="AG393" s="52"/>
      <c r="AH393" s="52"/>
      <c r="AI393" s="52"/>
      <c r="AJ393" s="52"/>
      <c r="AK393" s="52"/>
      <c r="AL393" s="52"/>
      <c r="AM393" s="52"/>
      <c r="AN393" s="52"/>
      <c r="AO393" s="52"/>
      <c r="AP393" s="52"/>
      <c r="AQ393" s="52"/>
      <c r="AR393" s="52"/>
      <c r="AS393" s="52"/>
      <c r="AT393" s="52"/>
      <c r="AU393" s="52"/>
      <c r="AV393" s="52"/>
      <c r="AW393" s="52"/>
      <c r="AX393" s="52"/>
      <c r="AY393" s="52"/>
      <c r="AZ393" s="52"/>
      <c r="BA393" s="52"/>
      <c r="BB393" s="52"/>
      <c r="BC393" s="52"/>
      <c r="BD393" s="52"/>
      <c r="BE393" s="52"/>
      <c r="BF393" s="52"/>
      <c r="BG393" s="52"/>
      <c r="BH393" s="52"/>
      <c r="BI393" s="52"/>
      <c r="BJ393" s="52"/>
      <c r="BK393" s="52"/>
      <c r="BL393" s="52"/>
      <c r="BM393" s="52"/>
      <c r="BN393" s="52"/>
      <c r="BO393" s="52"/>
    </row>
    <row r="394" spans="1:67" s="48" customFormat="1">
      <c r="A394" s="48">
        <v>32</v>
      </c>
      <c r="B394" s="48" t="s">
        <v>44</v>
      </c>
      <c r="C394" s="49" t="s">
        <v>137</v>
      </c>
      <c r="E394" s="50">
        <f>SUM(E395:E396)</f>
        <v>6000</v>
      </c>
      <c r="F394" s="50">
        <f>SUM(F395:F396)</f>
        <v>6000</v>
      </c>
      <c r="G394" s="19">
        <f t="shared" si="15"/>
        <v>0</v>
      </c>
      <c r="H394" s="20">
        <f t="shared" si="16"/>
        <v>0</v>
      </c>
      <c r="I394" s="51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  <c r="AC394" s="52"/>
      <c r="AD394" s="52"/>
      <c r="AE394" s="52"/>
      <c r="AF394" s="52"/>
      <c r="AG394" s="52"/>
      <c r="AH394" s="52"/>
      <c r="AI394" s="52"/>
      <c r="AJ394" s="52"/>
      <c r="AK394" s="52"/>
      <c r="AL394" s="52"/>
      <c r="AM394" s="52"/>
      <c r="AN394" s="52"/>
      <c r="AO394" s="52"/>
      <c r="AP394" s="52"/>
      <c r="AQ394" s="52"/>
      <c r="AR394" s="52"/>
      <c r="AS394" s="52"/>
      <c r="AT394" s="52"/>
      <c r="AU394" s="52"/>
      <c r="AV394" s="52"/>
      <c r="AW394" s="52"/>
      <c r="AX394" s="52"/>
      <c r="AY394" s="52"/>
      <c r="AZ394" s="52"/>
      <c r="BA394" s="52"/>
      <c r="BB394" s="52"/>
      <c r="BC394" s="52"/>
      <c r="BD394" s="52"/>
      <c r="BE394" s="52"/>
      <c r="BF394" s="52"/>
      <c r="BG394" s="52"/>
      <c r="BH394" s="52"/>
      <c r="BI394" s="52"/>
      <c r="BJ394" s="52"/>
      <c r="BK394" s="52"/>
      <c r="BL394" s="52"/>
      <c r="BM394" s="52"/>
      <c r="BN394" s="52"/>
      <c r="BO394" s="52"/>
    </row>
    <row r="395" spans="1:67" s="48" customFormat="1">
      <c r="A395" s="48">
        <v>322</v>
      </c>
      <c r="B395" s="48" t="s">
        <v>41</v>
      </c>
      <c r="C395" s="49" t="s">
        <v>137</v>
      </c>
      <c r="E395" s="50">
        <v>3000</v>
      </c>
      <c r="F395" s="50">
        <v>3000</v>
      </c>
      <c r="G395" s="19">
        <f t="shared" si="15"/>
        <v>0</v>
      </c>
      <c r="H395" s="20">
        <f t="shared" si="16"/>
        <v>0</v>
      </c>
      <c r="I395" s="51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  <c r="AC395" s="52"/>
      <c r="AD395" s="52"/>
      <c r="AE395" s="52"/>
      <c r="AF395" s="52"/>
      <c r="AG395" s="52"/>
      <c r="AH395" s="52"/>
      <c r="AI395" s="52"/>
      <c r="AJ395" s="52"/>
      <c r="AK395" s="52"/>
      <c r="AL395" s="52"/>
      <c r="AM395" s="52"/>
      <c r="AN395" s="52"/>
      <c r="AO395" s="52"/>
      <c r="AP395" s="52"/>
      <c r="AQ395" s="52"/>
      <c r="AR395" s="52"/>
      <c r="AS395" s="52"/>
      <c r="AT395" s="52"/>
      <c r="AU395" s="52"/>
      <c r="AV395" s="52"/>
      <c r="AW395" s="52"/>
      <c r="AX395" s="52"/>
      <c r="AY395" s="52"/>
      <c r="AZ395" s="52"/>
      <c r="BA395" s="52"/>
      <c r="BB395" s="52"/>
      <c r="BC395" s="52"/>
      <c r="BD395" s="52"/>
      <c r="BE395" s="52"/>
      <c r="BF395" s="52"/>
      <c r="BG395" s="52"/>
      <c r="BH395" s="52"/>
      <c r="BI395" s="52"/>
      <c r="BJ395" s="52"/>
      <c r="BK395" s="52"/>
      <c r="BL395" s="52"/>
      <c r="BM395" s="52"/>
      <c r="BN395" s="52"/>
      <c r="BO395" s="52"/>
    </row>
    <row r="396" spans="1:67" s="48" customFormat="1">
      <c r="A396" s="48">
        <v>323</v>
      </c>
      <c r="B396" s="48" t="s">
        <v>47</v>
      </c>
      <c r="C396" s="49" t="s">
        <v>137</v>
      </c>
      <c r="E396" s="50">
        <v>3000</v>
      </c>
      <c r="F396" s="50">
        <v>3000</v>
      </c>
      <c r="G396" s="19">
        <f t="shared" si="15"/>
        <v>0</v>
      </c>
      <c r="H396" s="20">
        <f t="shared" si="16"/>
        <v>0</v>
      </c>
      <c r="I396" s="51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  <c r="AC396" s="52"/>
      <c r="AD396" s="52"/>
      <c r="AE396" s="52"/>
      <c r="AF396" s="52"/>
      <c r="AG396" s="52"/>
      <c r="AH396" s="52"/>
      <c r="AI396" s="52"/>
      <c r="AJ396" s="52"/>
      <c r="AK396" s="52"/>
      <c r="AL396" s="52"/>
      <c r="AM396" s="52"/>
      <c r="AN396" s="52"/>
      <c r="AO396" s="52"/>
      <c r="AP396" s="52"/>
      <c r="AQ396" s="52"/>
      <c r="AR396" s="52"/>
      <c r="AS396" s="52"/>
      <c r="AT396" s="52"/>
      <c r="AU396" s="52"/>
      <c r="AV396" s="52"/>
      <c r="AW396" s="52"/>
      <c r="AX396" s="52"/>
      <c r="AY396" s="52"/>
      <c r="AZ396" s="52"/>
      <c r="BA396" s="52"/>
      <c r="BB396" s="52"/>
      <c r="BC396" s="52"/>
      <c r="BD396" s="52"/>
      <c r="BE396" s="52"/>
      <c r="BF396" s="52"/>
      <c r="BG396" s="52"/>
      <c r="BH396" s="52"/>
      <c r="BI396" s="52"/>
      <c r="BJ396" s="52"/>
      <c r="BK396" s="52"/>
      <c r="BL396" s="52"/>
      <c r="BM396" s="52"/>
      <c r="BN396" s="52"/>
      <c r="BO396" s="52"/>
    </row>
    <row r="397" spans="1:67" s="42" customFormat="1">
      <c r="A397" s="42" t="s">
        <v>161</v>
      </c>
      <c r="C397" s="43"/>
      <c r="E397" s="44">
        <v>70000</v>
      </c>
      <c r="F397" s="44">
        <v>80000</v>
      </c>
      <c r="G397" s="45">
        <f t="shared" si="15"/>
        <v>-10000</v>
      </c>
      <c r="H397" s="46">
        <f t="shared" si="16"/>
        <v>-0.14285714285714285</v>
      </c>
      <c r="I397" s="30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  <c r="AA397" s="47"/>
      <c r="AB397" s="47"/>
      <c r="AC397" s="47"/>
      <c r="AD397" s="47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  <c r="AT397" s="47"/>
      <c r="AU397" s="47"/>
      <c r="AV397" s="47"/>
      <c r="AW397" s="47"/>
      <c r="AX397" s="47"/>
      <c r="AY397" s="47"/>
      <c r="AZ397" s="47"/>
      <c r="BA397" s="47"/>
      <c r="BB397" s="47"/>
      <c r="BC397" s="47"/>
      <c r="BD397" s="47"/>
      <c r="BE397" s="47"/>
      <c r="BF397" s="47"/>
      <c r="BG397" s="47"/>
      <c r="BH397" s="47"/>
      <c r="BI397" s="47"/>
      <c r="BJ397" s="47"/>
      <c r="BK397" s="47"/>
      <c r="BL397" s="47"/>
      <c r="BM397" s="47"/>
      <c r="BN397" s="47"/>
      <c r="BO397" s="47"/>
    </row>
    <row r="398" spans="1:67" s="48" customFormat="1">
      <c r="A398" s="48" t="s">
        <v>136</v>
      </c>
      <c r="C398" s="49"/>
      <c r="E398" s="50">
        <v>70000</v>
      </c>
      <c r="F398" s="50">
        <v>80000</v>
      </c>
      <c r="G398" s="19">
        <f t="shared" si="15"/>
        <v>-10000</v>
      </c>
      <c r="H398" s="20">
        <f t="shared" si="16"/>
        <v>-0.14285714285714285</v>
      </c>
      <c r="I398" s="51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  <c r="AC398" s="52"/>
      <c r="AD398" s="52"/>
      <c r="AE398" s="52"/>
      <c r="AF398" s="52"/>
      <c r="AG398" s="52"/>
      <c r="AH398" s="52"/>
      <c r="AI398" s="52"/>
      <c r="AJ398" s="52"/>
      <c r="AK398" s="52"/>
      <c r="AL398" s="52"/>
      <c r="AM398" s="52"/>
      <c r="AN398" s="52"/>
      <c r="AO398" s="52"/>
      <c r="AP398" s="52"/>
      <c r="AQ398" s="52"/>
      <c r="AR398" s="52"/>
      <c r="AS398" s="52"/>
      <c r="AT398" s="52"/>
      <c r="AU398" s="52"/>
      <c r="AV398" s="52"/>
      <c r="AW398" s="52"/>
      <c r="AX398" s="52"/>
      <c r="AY398" s="52"/>
      <c r="AZ398" s="52"/>
      <c r="BA398" s="52"/>
      <c r="BB398" s="52"/>
      <c r="BC398" s="52"/>
      <c r="BD398" s="52"/>
      <c r="BE398" s="52"/>
      <c r="BF398" s="52"/>
      <c r="BG398" s="52"/>
      <c r="BH398" s="52"/>
      <c r="BI398" s="52"/>
      <c r="BJ398" s="52"/>
      <c r="BK398" s="52"/>
      <c r="BL398" s="52"/>
      <c r="BM398" s="52"/>
      <c r="BN398" s="52"/>
      <c r="BO398" s="52"/>
    </row>
    <row r="399" spans="1:67" s="48" customFormat="1">
      <c r="A399" s="48">
        <v>3</v>
      </c>
      <c r="B399" s="48" t="s">
        <v>15</v>
      </c>
      <c r="C399" s="49" t="s">
        <v>162</v>
      </c>
      <c r="E399" s="50">
        <v>70000</v>
      </c>
      <c r="F399" s="50">
        <v>80000</v>
      </c>
      <c r="G399" s="19">
        <f t="shared" si="15"/>
        <v>-10000</v>
      </c>
      <c r="H399" s="20">
        <f t="shared" si="16"/>
        <v>-0.14285714285714285</v>
      </c>
      <c r="I399" s="51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  <c r="AC399" s="52"/>
      <c r="AD399" s="52"/>
      <c r="AE399" s="52"/>
      <c r="AF399" s="52"/>
      <c r="AG399" s="52"/>
      <c r="AH399" s="52"/>
      <c r="AI399" s="52"/>
      <c r="AJ399" s="52"/>
      <c r="AK399" s="52"/>
      <c r="AL399" s="52"/>
      <c r="AM399" s="52"/>
      <c r="AN399" s="52"/>
      <c r="AO399" s="52"/>
      <c r="AP399" s="52"/>
      <c r="AQ399" s="52"/>
      <c r="AR399" s="52"/>
      <c r="AS399" s="52"/>
      <c r="AT399" s="52"/>
      <c r="AU399" s="52"/>
      <c r="AV399" s="52"/>
      <c r="AW399" s="52"/>
      <c r="AX399" s="52"/>
      <c r="AY399" s="52"/>
      <c r="AZ399" s="52"/>
      <c r="BA399" s="52"/>
      <c r="BB399" s="52"/>
      <c r="BC399" s="52"/>
      <c r="BD399" s="52"/>
      <c r="BE399" s="52"/>
      <c r="BF399" s="52"/>
      <c r="BG399" s="52"/>
      <c r="BH399" s="52"/>
      <c r="BI399" s="52"/>
      <c r="BJ399" s="52"/>
      <c r="BK399" s="52"/>
      <c r="BL399" s="52"/>
      <c r="BM399" s="52"/>
      <c r="BN399" s="52"/>
      <c r="BO399" s="52"/>
    </row>
    <row r="400" spans="1:67" s="48" customFormat="1">
      <c r="A400" s="48">
        <v>32</v>
      </c>
      <c r="B400" s="48" t="s">
        <v>44</v>
      </c>
      <c r="C400" s="49" t="s">
        <v>162</v>
      </c>
      <c r="E400" s="50">
        <v>70000</v>
      </c>
      <c r="F400" s="50">
        <v>80000</v>
      </c>
      <c r="G400" s="19">
        <f t="shared" si="15"/>
        <v>-10000</v>
      </c>
      <c r="H400" s="20">
        <f t="shared" si="16"/>
        <v>-0.14285714285714285</v>
      </c>
      <c r="I400" s="51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  <c r="AC400" s="52"/>
      <c r="AD400" s="52"/>
      <c r="AE400" s="52"/>
      <c r="AF400" s="52"/>
      <c r="AG400" s="52"/>
      <c r="AH400" s="52"/>
      <c r="AI400" s="52"/>
      <c r="AJ400" s="52"/>
      <c r="AK400" s="52"/>
      <c r="AL400" s="52"/>
      <c r="AM400" s="52"/>
      <c r="AN400" s="52"/>
      <c r="AO400" s="52"/>
      <c r="AP400" s="52"/>
      <c r="AQ400" s="52"/>
      <c r="AR400" s="52"/>
      <c r="AS400" s="52"/>
      <c r="AT400" s="52"/>
      <c r="AU400" s="52"/>
      <c r="AV400" s="52"/>
      <c r="AW400" s="52"/>
      <c r="AX400" s="52"/>
      <c r="AY400" s="52"/>
      <c r="AZ400" s="52"/>
      <c r="BA400" s="52"/>
      <c r="BB400" s="52"/>
      <c r="BC400" s="52"/>
      <c r="BD400" s="52"/>
      <c r="BE400" s="52"/>
      <c r="BF400" s="52"/>
      <c r="BG400" s="52"/>
      <c r="BH400" s="52"/>
      <c r="BI400" s="52"/>
      <c r="BJ400" s="52"/>
      <c r="BK400" s="52"/>
      <c r="BL400" s="52"/>
      <c r="BM400" s="52"/>
      <c r="BN400" s="52"/>
      <c r="BO400" s="52"/>
    </row>
    <row r="401" spans="1:67" s="48" customFormat="1">
      <c r="A401" s="48">
        <v>323</v>
      </c>
      <c r="B401" s="48" t="s">
        <v>47</v>
      </c>
      <c r="C401" s="49" t="s">
        <v>162</v>
      </c>
      <c r="E401" s="50">
        <v>70000</v>
      </c>
      <c r="F401" s="50">
        <v>80000</v>
      </c>
      <c r="G401" s="19">
        <f t="shared" si="15"/>
        <v>-10000</v>
      </c>
      <c r="H401" s="20">
        <f t="shared" si="16"/>
        <v>-0.14285714285714285</v>
      </c>
      <c r="I401" s="51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  <c r="AC401" s="52"/>
      <c r="AD401" s="52"/>
      <c r="AE401" s="52"/>
      <c r="AF401" s="52"/>
      <c r="AG401" s="52"/>
      <c r="AH401" s="52"/>
      <c r="AI401" s="52"/>
      <c r="AJ401" s="52"/>
      <c r="AK401" s="52"/>
      <c r="AL401" s="52"/>
      <c r="AM401" s="52"/>
      <c r="AN401" s="52"/>
      <c r="AO401" s="52"/>
      <c r="AP401" s="52"/>
      <c r="AQ401" s="52"/>
      <c r="AR401" s="52"/>
      <c r="AS401" s="52"/>
      <c r="AT401" s="52"/>
      <c r="AU401" s="52"/>
      <c r="AV401" s="52"/>
      <c r="AW401" s="52"/>
      <c r="AX401" s="52"/>
      <c r="AY401" s="52"/>
      <c r="AZ401" s="52"/>
      <c r="BA401" s="52"/>
      <c r="BB401" s="52"/>
      <c r="BC401" s="52"/>
      <c r="BD401" s="52"/>
      <c r="BE401" s="52"/>
      <c r="BF401" s="52"/>
      <c r="BG401" s="52"/>
      <c r="BH401" s="52"/>
      <c r="BI401" s="52"/>
      <c r="BJ401" s="52"/>
      <c r="BK401" s="52"/>
      <c r="BL401" s="52"/>
      <c r="BM401" s="52"/>
      <c r="BN401" s="52"/>
      <c r="BO401" s="52"/>
    </row>
    <row r="402" spans="1:67" s="42" customFormat="1">
      <c r="A402" s="42" t="s">
        <v>163</v>
      </c>
      <c r="C402" s="43"/>
      <c r="E402" s="44">
        <v>134000</v>
      </c>
      <c r="F402" s="44">
        <v>250000</v>
      </c>
      <c r="G402" s="45">
        <f t="shared" si="15"/>
        <v>-116000</v>
      </c>
      <c r="H402" s="46">
        <f t="shared" si="16"/>
        <v>-0.86567164179104472</v>
      </c>
      <c r="I402" s="30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  <c r="AA402" s="47"/>
      <c r="AB402" s="47"/>
      <c r="AC402" s="47"/>
      <c r="AD402" s="47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  <c r="AT402" s="47"/>
      <c r="AU402" s="47"/>
      <c r="AV402" s="47"/>
      <c r="AW402" s="47"/>
      <c r="AX402" s="47"/>
      <c r="AY402" s="47"/>
      <c r="AZ402" s="47"/>
      <c r="BA402" s="47"/>
      <c r="BB402" s="47"/>
      <c r="BC402" s="47"/>
      <c r="BD402" s="47"/>
      <c r="BE402" s="47"/>
      <c r="BF402" s="47"/>
      <c r="BG402" s="47"/>
      <c r="BH402" s="47"/>
      <c r="BI402" s="47"/>
      <c r="BJ402" s="47"/>
      <c r="BK402" s="47"/>
      <c r="BL402" s="47"/>
      <c r="BM402" s="47"/>
      <c r="BN402" s="47"/>
      <c r="BO402" s="47"/>
    </row>
    <row r="403" spans="1:67" s="48" customFormat="1">
      <c r="A403" s="48" t="s">
        <v>108</v>
      </c>
      <c r="C403" s="49"/>
      <c r="E403" s="50">
        <v>134000</v>
      </c>
      <c r="F403" s="50">
        <v>250000</v>
      </c>
      <c r="G403" s="19">
        <f t="shared" si="15"/>
        <v>-116000</v>
      </c>
      <c r="H403" s="20">
        <f t="shared" si="16"/>
        <v>-0.86567164179104472</v>
      </c>
      <c r="I403" s="51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  <c r="AC403" s="52"/>
      <c r="AD403" s="52"/>
      <c r="AE403" s="52"/>
      <c r="AF403" s="52"/>
      <c r="AG403" s="52"/>
      <c r="AH403" s="52"/>
      <c r="AI403" s="52"/>
      <c r="AJ403" s="52"/>
      <c r="AK403" s="52"/>
      <c r="AL403" s="52"/>
      <c r="AM403" s="52"/>
      <c r="AN403" s="52"/>
      <c r="AO403" s="52"/>
      <c r="AP403" s="52"/>
      <c r="AQ403" s="52"/>
      <c r="AR403" s="52"/>
      <c r="AS403" s="52"/>
      <c r="AT403" s="52"/>
      <c r="AU403" s="52"/>
      <c r="AV403" s="52"/>
      <c r="AW403" s="52"/>
      <c r="AX403" s="52"/>
      <c r="AY403" s="52"/>
      <c r="AZ403" s="52"/>
      <c r="BA403" s="52"/>
      <c r="BB403" s="52"/>
      <c r="BC403" s="52"/>
      <c r="BD403" s="52"/>
      <c r="BE403" s="52"/>
      <c r="BF403" s="52"/>
      <c r="BG403" s="52"/>
      <c r="BH403" s="52"/>
      <c r="BI403" s="52"/>
      <c r="BJ403" s="52"/>
      <c r="BK403" s="52"/>
      <c r="BL403" s="52"/>
      <c r="BM403" s="52"/>
      <c r="BN403" s="52"/>
      <c r="BO403" s="52"/>
    </row>
    <row r="404" spans="1:67" s="48" customFormat="1">
      <c r="A404" s="48">
        <v>3</v>
      </c>
      <c r="B404" s="48" t="s">
        <v>15</v>
      </c>
      <c r="C404" s="49" t="s">
        <v>109</v>
      </c>
      <c r="E404" s="50">
        <v>134000</v>
      </c>
      <c r="F404" s="50">
        <v>250000</v>
      </c>
      <c r="G404" s="19">
        <f t="shared" si="15"/>
        <v>-116000</v>
      </c>
      <c r="H404" s="20">
        <f t="shared" si="16"/>
        <v>-0.86567164179104472</v>
      </c>
      <c r="I404" s="51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  <c r="AC404" s="52"/>
      <c r="AD404" s="52"/>
      <c r="AE404" s="52"/>
      <c r="AF404" s="52"/>
      <c r="AG404" s="52"/>
      <c r="AH404" s="52"/>
      <c r="AI404" s="52"/>
      <c r="AJ404" s="52"/>
      <c r="AK404" s="52"/>
      <c r="AL404" s="52"/>
      <c r="AM404" s="52"/>
      <c r="AN404" s="52"/>
      <c r="AO404" s="52"/>
      <c r="AP404" s="52"/>
      <c r="AQ404" s="52"/>
      <c r="AR404" s="52"/>
      <c r="AS404" s="52"/>
      <c r="AT404" s="52"/>
      <c r="AU404" s="52"/>
      <c r="AV404" s="52"/>
      <c r="AW404" s="52"/>
      <c r="AX404" s="52"/>
      <c r="AY404" s="52"/>
      <c r="AZ404" s="52"/>
      <c r="BA404" s="52"/>
      <c r="BB404" s="52"/>
      <c r="BC404" s="52"/>
      <c r="BD404" s="52"/>
      <c r="BE404" s="52"/>
      <c r="BF404" s="52"/>
      <c r="BG404" s="52"/>
      <c r="BH404" s="52"/>
      <c r="BI404" s="52"/>
      <c r="BJ404" s="52"/>
      <c r="BK404" s="52"/>
      <c r="BL404" s="52"/>
      <c r="BM404" s="52"/>
      <c r="BN404" s="52"/>
      <c r="BO404" s="52"/>
    </row>
    <row r="405" spans="1:67" s="48" customFormat="1">
      <c r="A405" s="48">
        <v>32</v>
      </c>
      <c r="B405" s="48" t="s">
        <v>44</v>
      </c>
      <c r="C405" s="49" t="s">
        <v>109</v>
      </c>
      <c r="E405" s="50">
        <v>134000</v>
      </c>
      <c r="F405" s="50">
        <v>250000</v>
      </c>
      <c r="G405" s="19">
        <f t="shared" si="15"/>
        <v>-116000</v>
      </c>
      <c r="H405" s="20">
        <f t="shared" si="16"/>
        <v>-0.86567164179104472</v>
      </c>
      <c r="I405" s="51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  <c r="AC405" s="52"/>
      <c r="AD405" s="52"/>
      <c r="AE405" s="52"/>
      <c r="AF405" s="52"/>
      <c r="AG405" s="52"/>
      <c r="AH405" s="52"/>
      <c r="AI405" s="52"/>
      <c r="AJ405" s="52"/>
      <c r="AK405" s="52"/>
      <c r="AL405" s="52"/>
      <c r="AM405" s="52"/>
      <c r="AN405" s="52"/>
      <c r="AO405" s="52"/>
      <c r="AP405" s="52"/>
      <c r="AQ405" s="52"/>
      <c r="AR405" s="52"/>
      <c r="AS405" s="52"/>
      <c r="AT405" s="52"/>
      <c r="AU405" s="52"/>
      <c r="AV405" s="52"/>
      <c r="AW405" s="52"/>
      <c r="AX405" s="52"/>
      <c r="AY405" s="52"/>
      <c r="AZ405" s="52"/>
      <c r="BA405" s="52"/>
      <c r="BB405" s="52"/>
      <c r="BC405" s="52"/>
      <c r="BD405" s="52"/>
      <c r="BE405" s="52"/>
      <c r="BF405" s="52"/>
      <c r="BG405" s="52"/>
      <c r="BH405" s="52"/>
      <c r="BI405" s="52"/>
      <c r="BJ405" s="52"/>
      <c r="BK405" s="52"/>
      <c r="BL405" s="52"/>
      <c r="BM405" s="52"/>
      <c r="BN405" s="52"/>
      <c r="BO405" s="52"/>
    </row>
    <row r="406" spans="1:67" s="48" customFormat="1">
      <c r="A406" s="48">
        <v>322</v>
      </c>
      <c r="B406" s="48" t="s">
        <v>41</v>
      </c>
      <c r="C406" s="49" t="s">
        <v>109</v>
      </c>
      <c r="E406" s="50">
        <v>104000</v>
      </c>
      <c r="F406" s="50">
        <v>220000</v>
      </c>
      <c r="G406" s="19">
        <f t="shared" si="15"/>
        <v>-116000</v>
      </c>
      <c r="H406" s="20">
        <f t="shared" si="16"/>
        <v>-1.1153846153846154</v>
      </c>
      <c r="I406" s="51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  <c r="AC406" s="52"/>
      <c r="AD406" s="52"/>
      <c r="AE406" s="52"/>
      <c r="AF406" s="52"/>
      <c r="AG406" s="52"/>
      <c r="AH406" s="52"/>
      <c r="AI406" s="52"/>
      <c r="AJ406" s="52"/>
      <c r="AK406" s="52"/>
      <c r="AL406" s="52"/>
      <c r="AM406" s="52"/>
      <c r="AN406" s="52"/>
      <c r="AO406" s="52"/>
      <c r="AP406" s="52"/>
      <c r="AQ406" s="52"/>
      <c r="AR406" s="52"/>
      <c r="AS406" s="52"/>
      <c r="AT406" s="52"/>
      <c r="AU406" s="52"/>
      <c r="AV406" s="52"/>
      <c r="AW406" s="52"/>
      <c r="AX406" s="52"/>
      <c r="AY406" s="52"/>
      <c r="AZ406" s="52"/>
      <c r="BA406" s="52"/>
      <c r="BB406" s="52"/>
      <c r="BC406" s="52"/>
      <c r="BD406" s="52"/>
      <c r="BE406" s="52"/>
      <c r="BF406" s="52"/>
      <c r="BG406" s="52"/>
      <c r="BH406" s="52"/>
      <c r="BI406" s="52"/>
      <c r="BJ406" s="52"/>
      <c r="BK406" s="52"/>
      <c r="BL406" s="52"/>
      <c r="BM406" s="52"/>
      <c r="BN406" s="52"/>
      <c r="BO406" s="52"/>
    </row>
    <row r="407" spans="1:67" s="48" customFormat="1">
      <c r="A407" s="48">
        <v>323</v>
      </c>
      <c r="B407" s="48" t="s">
        <v>47</v>
      </c>
      <c r="C407" s="49" t="s">
        <v>109</v>
      </c>
      <c r="E407" s="50">
        <v>30000</v>
      </c>
      <c r="F407" s="50">
        <v>30000</v>
      </c>
      <c r="G407" s="19">
        <f t="shared" si="15"/>
        <v>0</v>
      </c>
      <c r="H407" s="20">
        <f t="shared" si="16"/>
        <v>0</v>
      </c>
      <c r="I407" s="51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  <c r="AC407" s="52"/>
      <c r="AD407" s="52"/>
      <c r="AE407" s="52"/>
      <c r="AF407" s="52"/>
      <c r="AG407" s="52"/>
      <c r="AH407" s="52"/>
      <c r="AI407" s="52"/>
      <c r="AJ407" s="52"/>
      <c r="AK407" s="52"/>
      <c r="AL407" s="52"/>
      <c r="AM407" s="52"/>
      <c r="AN407" s="52"/>
      <c r="AO407" s="52"/>
      <c r="AP407" s="52"/>
      <c r="AQ407" s="52"/>
      <c r="AR407" s="52"/>
      <c r="AS407" s="52"/>
      <c r="AT407" s="52"/>
      <c r="AU407" s="52"/>
      <c r="AV407" s="52"/>
      <c r="AW407" s="52"/>
      <c r="AX407" s="52"/>
      <c r="AY407" s="52"/>
      <c r="AZ407" s="52"/>
      <c r="BA407" s="52"/>
      <c r="BB407" s="52"/>
      <c r="BC407" s="52"/>
      <c r="BD407" s="52"/>
      <c r="BE407" s="52"/>
      <c r="BF407" s="52"/>
      <c r="BG407" s="52"/>
      <c r="BH407" s="52"/>
      <c r="BI407" s="52"/>
      <c r="BJ407" s="52"/>
      <c r="BK407" s="52"/>
      <c r="BL407" s="52"/>
      <c r="BM407" s="52"/>
      <c r="BN407" s="52"/>
      <c r="BO407" s="52"/>
    </row>
    <row r="408" spans="1:67" s="42" customFormat="1">
      <c r="A408" s="42" t="s">
        <v>164</v>
      </c>
      <c r="C408" s="43"/>
      <c r="E408" s="44">
        <v>20000</v>
      </c>
      <c r="F408" s="44">
        <v>30000</v>
      </c>
      <c r="G408" s="45">
        <f t="shared" si="15"/>
        <v>-10000</v>
      </c>
      <c r="H408" s="46">
        <f t="shared" si="16"/>
        <v>-0.5</v>
      </c>
      <c r="I408" s="30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  <c r="AA408" s="47"/>
      <c r="AB408" s="47"/>
      <c r="AC408" s="47"/>
      <c r="AD408" s="47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  <c r="AT408" s="47"/>
      <c r="AU408" s="47"/>
      <c r="AV408" s="47"/>
      <c r="AW408" s="47"/>
      <c r="AX408" s="47"/>
      <c r="AY408" s="47"/>
      <c r="AZ408" s="47"/>
      <c r="BA408" s="47"/>
      <c r="BB408" s="47"/>
      <c r="BC408" s="47"/>
      <c r="BD408" s="47"/>
      <c r="BE408" s="47"/>
      <c r="BF408" s="47"/>
      <c r="BG408" s="47"/>
      <c r="BH408" s="47"/>
      <c r="BI408" s="47"/>
      <c r="BJ408" s="47"/>
      <c r="BK408" s="47"/>
      <c r="BL408" s="47"/>
      <c r="BM408" s="47"/>
      <c r="BN408" s="47"/>
      <c r="BO408" s="47"/>
    </row>
    <row r="409" spans="1:67" s="48" customFormat="1">
      <c r="A409" s="48" t="s">
        <v>20</v>
      </c>
      <c r="C409" s="49"/>
      <c r="D409" s="48" t="s">
        <v>1</v>
      </c>
      <c r="E409" s="50">
        <v>20000</v>
      </c>
      <c r="F409" s="50">
        <v>30000</v>
      </c>
      <c r="G409" s="19">
        <f t="shared" si="15"/>
        <v>-10000</v>
      </c>
      <c r="H409" s="20">
        <f t="shared" si="16"/>
        <v>-0.5</v>
      </c>
      <c r="I409" s="51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  <c r="AC409" s="52"/>
      <c r="AD409" s="52"/>
      <c r="AE409" s="52"/>
      <c r="AF409" s="52"/>
      <c r="AG409" s="52"/>
      <c r="AH409" s="52"/>
      <c r="AI409" s="52"/>
      <c r="AJ409" s="52"/>
      <c r="AK409" s="52"/>
      <c r="AL409" s="52"/>
      <c r="AM409" s="52"/>
      <c r="AN409" s="52"/>
      <c r="AO409" s="52"/>
      <c r="AP409" s="52"/>
      <c r="AQ409" s="52"/>
      <c r="AR409" s="52"/>
      <c r="AS409" s="52"/>
      <c r="AT409" s="52"/>
      <c r="AU409" s="52"/>
      <c r="AV409" s="52"/>
      <c r="AW409" s="52"/>
      <c r="AX409" s="52"/>
      <c r="AY409" s="52"/>
      <c r="AZ409" s="52"/>
      <c r="BA409" s="52"/>
      <c r="BB409" s="52"/>
      <c r="BC409" s="52"/>
      <c r="BD409" s="52"/>
      <c r="BE409" s="52"/>
      <c r="BF409" s="52"/>
      <c r="BG409" s="52"/>
      <c r="BH409" s="52"/>
      <c r="BI409" s="52"/>
      <c r="BJ409" s="52"/>
      <c r="BK409" s="52"/>
      <c r="BL409" s="52"/>
      <c r="BM409" s="52"/>
      <c r="BN409" s="52"/>
      <c r="BO409" s="52"/>
    </row>
    <row r="410" spans="1:67" s="48" customFormat="1">
      <c r="A410" s="48">
        <v>3</v>
      </c>
      <c r="B410" s="48" t="s">
        <v>15</v>
      </c>
      <c r="C410" s="49" t="s">
        <v>16</v>
      </c>
      <c r="E410" s="50">
        <v>20000</v>
      </c>
      <c r="F410" s="50">
        <v>30000</v>
      </c>
      <c r="G410" s="19">
        <f t="shared" si="15"/>
        <v>-10000</v>
      </c>
      <c r="H410" s="20">
        <f t="shared" si="16"/>
        <v>-0.5</v>
      </c>
      <c r="I410" s="51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  <c r="AC410" s="52"/>
      <c r="AD410" s="52"/>
      <c r="AE410" s="52"/>
      <c r="AF410" s="52"/>
      <c r="AG410" s="52"/>
      <c r="AH410" s="52"/>
      <c r="AI410" s="52"/>
      <c r="AJ410" s="52"/>
      <c r="AK410" s="52"/>
      <c r="AL410" s="52"/>
      <c r="AM410" s="52"/>
      <c r="AN410" s="52"/>
      <c r="AO410" s="52"/>
      <c r="AP410" s="52"/>
      <c r="AQ410" s="52"/>
      <c r="AR410" s="52"/>
      <c r="AS410" s="52"/>
      <c r="AT410" s="52"/>
      <c r="AU410" s="52"/>
      <c r="AV410" s="52"/>
      <c r="AW410" s="52"/>
      <c r="AX410" s="52"/>
      <c r="AY410" s="52"/>
      <c r="AZ410" s="52"/>
      <c r="BA410" s="52"/>
      <c r="BB410" s="52"/>
      <c r="BC410" s="52"/>
      <c r="BD410" s="52"/>
      <c r="BE410" s="52"/>
      <c r="BF410" s="52"/>
      <c r="BG410" s="52"/>
      <c r="BH410" s="52"/>
      <c r="BI410" s="52"/>
      <c r="BJ410" s="52"/>
      <c r="BK410" s="52"/>
      <c r="BL410" s="52"/>
      <c r="BM410" s="52"/>
      <c r="BN410" s="52"/>
      <c r="BO410" s="52"/>
    </row>
    <row r="411" spans="1:67" s="48" customFormat="1">
      <c r="A411" s="48">
        <v>32</v>
      </c>
      <c r="B411" s="48" t="s">
        <v>44</v>
      </c>
      <c r="C411" s="49" t="s">
        <v>16</v>
      </c>
      <c r="E411" s="50">
        <v>20000</v>
      </c>
      <c r="F411" s="50">
        <v>30000</v>
      </c>
      <c r="G411" s="19">
        <f t="shared" si="15"/>
        <v>-10000</v>
      </c>
      <c r="H411" s="20">
        <f t="shared" si="16"/>
        <v>-0.5</v>
      </c>
      <c r="I411" s="51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  <c r="AC411" s="52"/>
      <c r="AD411" s="52"/>
      <c r="AE411" s="52"/>
      <c r="AF411" s="52"/>
      <c r="AG411" s="52"/>
      <c r="AH411" s="52"/>
      <c r="AI411" s="52"/>
      <c r="AJ411" s="52"/>
      <c r="AK411" s="52"/>
      <c r="AL411" s="52"/>
      <c r="AM411" s="52"/>
      <c r="AN411" s="52"/>
      <c r="AO411" s="52"/>
      <c r="AP411" s="52"/>
      <c r="AQ411" s="52"/>
      <c r="AR411" s="52"/>
      <c r="AS411" s="52"/>
      <c r="AT411" s="52"/>
      <c r="AU411" s="52"/>
      <c r="AV411" s="52"/>
      <c r="AW411" s="52"/>
      <c r="AX411" s="52"/>
      <c r="AY411" s="52"/>
      <c r="AZ411" s="52"/>
      <c r="BA411" s="52"/>
      <c r="BB411" s="52"/>
      <c r="BC411" s="52"/>
      <c r="BD411" s="52"/>
      <c r="BE411" s="52"/>
      <c r="BF411" s="52"/>
      <c r="BG411" s="52"/>
      <c r="BH411" s="52"/>
      <c r="BI411" s="52"/>
      <c r="BJ411" s="52"/>
      <c r="BK411" s="52"/>
      <c r="BL411" s="52"/>
      <c r="BM411" s="52"/>
      <c r="BN411" s="52"/>
      <c r="BO411" s="52"/>
    </row>
    <row r="412" spans="1:67" s="48" customFormat="1">
      <c r="A412" s="48">
        <v>323</v>
      </c>
      <c r="B412" s="48" t="s">
        <v>47</v>
      </c>
      <c r="C412" s="49" t="s">
        <v>16</v>
      </c>
      <c r="E412" s="50">
        <v>20000</v>
      </c>
      <c r="F412" s="50">
        <v>30000</v>
      </c>
      <c r="G412" s="19">
        <f t="shared" si="15"/>
        <v>-10000</v>
      </c>
      <c r="H412" s="20">
        <f t="shared" si="16"/>
        <v>-0.5</v>
      </c>
      <c r="I412" s="51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  <c r="AC412" s="52"/>
      <c r="AD412" s="52"/>
      <c r="AE412" s="52"/>
      <c r="AF412" s="52"/>
      <c r="AG412" s="52"/>
      <c r="AH412" s="52"/>
      <c r="AI412" s="52"/>
      <c r="AJ412" s="52"/>
      <c r="AK412" s="52"/>
      <c r="AL412" s="52"/>
      <c r="AM412" s="52"/>
      <c r="AN412" s="52"/>
      <c r="AO412" s="52"/>
      <c r="AP412" s="52"/>
      <c r="AQ412" s="52"/>
      <c r="AR412" s="52"/>
      <c r="AS412" s="52"/>
      <c r="AT412" s="52"/>
      <c r="AU412" s="52"/>
      <c r="AV412" s="52"/>
      <c r="AW412" s="52"/>
      <c r="AX412" s="52"/>
      <c r="AY412" s="52"/>
      <c r="AZ412" s="52"/>
      <c r="BA412" s="52"/>
      <c r="BB412" s="52"/>
      <c r="BC412" s="52"/>
      <c r="BD412" s="52"/>
      <c r="BE412" s="52"/>
      <c r="BF412" s="52"/>
      <c r="BG412" s="52"/>
      <c r="BH412" s="52"/>
      <c r="BI412" s="52"/>
      <c r="BJ412" s="52"/>
      <c r="BK412" s="52"/>
      <c r="BL412" s="52"/>
      <c r="BM412" s="52"/>
      <c r="BN412" s="52"/>
      <c r="BO412" s="52"/>
    </row>
    <row r="413" spans="1:67" s="42" customFormat="1">
      <c r="A413" s="42" t="s">
        <v>165</v>
      </c>
      <c r="C413" s="43"/>
      <c r="E413" s="44">
        <v>0</v>
      </c>
      <c r="F413" s="44">
        <v>30000</v>
      </c>
      <c r="G413" s="45">
        <f t="shared" si="15"/>
        <v>-30000</v>
      </c>
      <c r="H413" s="46">
        <v>0</v>
      </c>
      <c r="I413" s="30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  <c r="AA413" s="47"/>
      <c r="AB413" s="47"/>
      <c r="AC413" s="47"/>
      <c r="AD413" s="47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  <c r="AT413" s="47"/>
      <c r="AU413" s="47"/>
      <c r="AV413" s="47"/>
      <c r="AW413" s="47"/>
      <c r="AX413" s="47"/>
      <c r="AY413" s="47"/>
      <c r="AZ413" s="47"/>
      <c r="BA413" s="47"/>
      <c r="BB413" s="47"/>
      <c r="BC413" s="47"/>
      <c r="BD413" s="47"/>
      <c r="BE413" s="47"/>
      <c r="BF413" s="47"/>
      <c r="BG413" s="47"/>
      <c r="BH413" s="47"/>
      <c r="BI413" s="47"/>
      <c r="BJ413" s="47"/>
      <c r="BK413" s="47"/>
      <c r="BL413" s="47"/>
      <c r="BM413" s="47"/>
      <c r="BN413" s="47"/>
      <c r="BO413" s="47"/>
    </row>
    <row r="414" spans="1:67" s="48" customFormat="1">
      <c r="A414" s="48" t="s">
        <v>20</v>
      </c>
      <c r="C414" s="49"/>
      <c r="D414" s="48" t="s">
        <v>1</v>
      </c>
      <c r="E414" s="50">
        <v>0</v>
      </c>
      <c r="F414" s="50">
        <v>30000</v>
      </c>
      <c r="G414" s="19">
        <f t="shared" ref="G414:G477" si="17">E414-F414</f>
        <v>-30000</v>
      </c>
      <c r="H414" s="20">
        <v>0</v>
      </c>
      <c r="I414" s="51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  <c r="AC414" s="52"/>
      <c r="AD414" s="52"/>
      <c r="AE414" s="52"/>
      <c r="AF414" s="52"/>
      <c r="AG414" s="52"/>
      <c r="AH414" s="52"/>
      <c r="AI414" s="52"/>
      <c r="AJ414" s="52"/>
      <c r="AK414" s="52"/>
      <c r="AL414" s="52"/>
      <c r="AM414" s="52"/>
      <c r="AN414" s="52"/>
      <c r="AO414" s="52"/>
      <c r="AP414" s="52"/>
      <c r="AQ414" s="52"/>
      <c r="AR414" s="52"/>
      <c r="AS414" s="52"/>
      <c r="AT414" s="52"/>
      <c r="AU414" s="52"/>
      <c r="AV414" s="52"/>
      <c r="AW414" s="52"/>
      <c r="AX414" s="52"/>
      <c r="AY414" s="52"/>
      <c r="AZ414" s="52"/>
      <c r="BA414" s="52"/>
      <c r="BB414" s="52"/>
      <c r="BC414" s="52"/>
      <c r="BD414" s="52"/>
      <c r="BE414" s="52"/>
      <c r="BF414" s="52"/>
      <c r="BG414" s="52"/>
      <c r="BH414" s="52"/>
      <c r="BI414" s="52"/>
      <c r="BJ414" s="52"/>
      <c r="BK414" s="52"/>
      <c r="BL414" s="52"/>
      <c r="BM414" s="52"/>
      <c r="BN414" s="52"/>
      <c r="BO414" s="52"/>
    </row>
    <row r="415" spans="1:67" s="48" customFormat="1">
      <c r="A415" s="48">
        <v>3</v>
      </c>
      <c r="B415" s="48" t="s">
        <v>15</v>
      </c>
      <c r="C415" s="49" t="s">
        <v>16</v>
      </c>
      <c r="E415" s="50">
        <v>0</v>
      </c>
      <c r="F415" s="50">
        <v>30000</v>
      </c>
      <c r="G415" s="19">
        <f t="shared" si="17"/>
        <v>-30000</v>
      </c>
      <c r="H415" s="20">
        <v>0</v>
      </c>
      <c r="I415" s="51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  <c r="AC415" s="52"/>
      <c r="AD415" s="52"/>
      <c r="AE415" s="52"/>
      <c r="AF415" s="52"/>
      <c r="AG415" s="52"/>
      <c r="AH415" s="52"/>
      <c r="AI415" s="52"/>
      <c r="AJ415" s="52"/>
      <c r="AK415" s="52"/>
      <c r="AL415" s="52"/>
      <c r="AM415" s="52"/>
      <c r="AN415" s="52"/>
      <c r="AO415" s="52"/>
      <c r="AP415" s="52"/>
      <c r="AQ415" s="52"/>
      <c r="AR415" s="52"/>
      <c r="AS415" s="52"/>
      <c r="AT415" s="52"/>
      <c r="AU415" s="52"/>
      <c r="AV415" s="52"/>
      <c r="AW415" s="52"/>
      <c r="AX415" s="52"/>
      <c r="AY415" s="52"/>
      <c r="AZ415" s="52"/>
      <c r="BA415" s="52"/>
      <c r="BB415" s="52"/>
      <c r="BC415" s="52"/>
      <c r="BD415" s="52"/>
      <c r="BE415" s="52"/>
      <c r="BF415" s="52"/>
      <c r="BG415" s="52"/>
      <c r="BH415" s="52"/>
      <c r="BI415" s="52"/>
      <c r="BJ415" s="52"/>
      <c r="BK415" s="52"/>
      <c r="BL415" s="52"/>
      <c r="BM415" s="52"/>
      <c r="BN415" s="52"/>
      <c r="BO415" s="52"/>
    </row>
    <row r="416" spans="1:67" s="48" customFormat="1">
      <c r="A416" s="48">
        <v>32</v>
      </c>
      <c r="B416" s="48" t="s">
        <v>44</v>
      </c>
      <c r="C416" s="49" t="s">
        <v>16</v>
      </c>
      <c r="E416" s="50">
        <v>0</v>
      </c>
      <c r="F416" s="50">
        <v>30000</v>
      </c>
      <c r="G416" s="19">
        <f t="shared" si="17"/>
        <v>-30000</v>
      </c>
      <c r="H416" s="20">
        <v>0</v>
      </c>
      <c r="I416" s="51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  <c r="AC416" s="52"/>
      <c r="AD416" s="52"/>
      <c r="AE416" s="52"/>
      <c r="AF416" s="52"/>
      <c r="AG416" s="52"/>
      <c r="AH416" s="52"/>
      <c r="AI416" s="52"/>
      <c r="AJ416" s="52"/>
      <c r="AK416" s="52"/>
      <c r="AL416" s="52"/>
      <c r="AM416" s="52"/>
      <c r="AN416" s="52"/>
      <c r="AO416" s="52"/>
      <c r="AP416" s="52"/>
      <c r="AQ416" s="52"/>
      <c r="AR416" s="52"/>
      <c r="AS416" s="52"/>
      <c r="AT416" s="52"/>
      <c r="AU416" s="52"/>
      <c r="AV416" s="52"/>
      <c r="AW416" s="52"/>
      <c r="AX416" s="52"/>
      <c r="AY416" s="52"/>
      <c r="AZ416" s="52"/>
      <c r="BA416" s="52"/>
      <c r="BB416" s="52"/>
      <c r="BC416" s="52"/>
      <c r="BD416" s="52"/>
      <c r="BE416" s="52"/>
      <c r="BF416" s="52"/>
      <c r="BG416" s="52"/>
      <c r="BH416" s="52"/>
      <c r="BI416" s="52"/>
      <c r="BJ416" s="52"/>
      <c r="BK416" s="52"/>
      <c r="BL416" s="52"/>
      <c r="BM416" s="52"/>
      <c r="BN416" s="52"/>
      <c r="BO416" s="52"/>
    </row>
    <row r="417" spans="1:67" s="48" customFormat="1">
      <c r="A417" s="48">
        <v>323</v>
      </c>
      <c r="B417" s="48" t="s">
        <v>47</v>
      </c>
      <c r="C417" s="49" t="s">
        <v>16</v>
      </c>
      <c r="E417" s="50">
        <v>0</v>
      </c>
      <c r="F417" s="50">
        <v>30000</v>
      </c>
      <c r="G417" s="19">
        <f t="shared" si="17"/>
        <v>-30000</v>
      </c>
      <c r="H417" s="20">
        <v>0</v>
      </c>
      <c r="I417" s="51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  <c r="AC417" s="52"/>
      <c r="AD417" s="52"/>
      <c r="AE417" s="52"/>
      <c r="AF417" s="52"/>
      <c r="AG417" s="52"/>
      <c r="AH417" s="52"/>
      <c r="AI417" s="52"/>
      <c r="AJ417" s="52"/>
      <c r="AK417" s="52"/>
      <c r="AL417" s="52"/>
      <c r="AM417" s="52"/>
      <c r="AN417" s="52"/>
      <c r="AO417" s="52"/>
      <c r="AP417" s="52"/>
      <c r="AQ417" s="52"/>
      <c r="AR417" s="52"/>
      <c r="AS417" s="52"/>
      <c r="AT417" s="52"/>
      <c r="AU417" s="52"/>
      <c r="AV417" s="52"/>
      <c r="AW417" s="52"/>
      <c r="AX417" s="52"/>
      <c r="AY417" s="52"/>
      <c r="AZ417" s="52"/>
      <c r="BA417" s="52"/>
      <c r="BB417" s="52"/>
      <c r="BC417" s="52"/>
      <c r="BD417" s="52"/>
      <c r="BE417" s="52"/>
      <c r="BF417" s="52"/>
      <c r="BG417" s="52"/>
      <c r="BH417" s="52"/>
      <c r="BI417" s="52"/>
      <c r="BJ417" s="52"/>
      <c r="BK417" s="52"/>
      <c r="BL417" s="52"/>
      <c r="BM417" s="52"/>
      <c r="BN417" s="52"/>
      <c r="BO417" s="52"/>
    </row>
    <row r="418" spans="1:67" s="37" customFormat="1">
      <c r="A418" s="37" t="s">
        <v>166</v>
      </c>
      <c r="C418" s="38"/>
      <c r="E418" s="39">
        <f>SUM(E419)</f>
        <v>22000</v>
      </c>
      <c r="F418" s="39">
        <f>SUM(F419)</f>
        <v>22000</v>
      </c>
      <c r="G418" s="39">
        <f t="shared" si="17"/>
        <v>0</v>
      </c>
      <c r="H418" s="40">
        <f t="shared" ref="H418:H434" si="18">G418/E418</f>
        <v>0</v>
      </c>
      <c r="I418" s="40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F418" s="41"/>
      <c r="AG418" s="41"/>
      <c r="AH418" s="41"/>
      <c r="AI418" s="41"/>
      <c r="AJ418" s="41"/>
      <c r="AK418" s="41"/>
      <c r="AL418" s="41"/>
      <c r="AM418" s="41"/>
      <c r="AN418" s="41"/>
      <c r="AO418" s="41"/>
      <c r="AP418" s="41"/>
      <c r="AQ418" s="41"/>
      <c r="AR418" s="41"/>
      <c r="AS418" s="41"/>
      <c r="AT418" s="41"/>
      <c r="AU418" s="41"/>
      <c r="AV418" s="41"/>
      <c r="AW418" s="41"/>
      <c r="AX418" s="41"/>
      <c r="AY418" s="41"/>
      <c r="AZ418" s="41"/>
      <c r="BA418" s="41"/>
      <c r="BB418" s="41"/>
      <c r="BC418" s="41"/>
      <c r="BD418" s="41"/>
      <c r="BE418" s="41"/>
      <c r="BF418" s="41"/>
      <c r="BG418" s="41"/>
      <c r="BH418" s="41"/>
      <c r="BI418" s="41"/>
      <c r="BJ418" s="41"/>
      <c r="BK418" s="41"/>
      <c r="BL418" s="41"/>
      <c r="BM418" s="41"/>
      <c r="BN418" s="41"/>
      <c r="BO418" s="41"/>
    </row>
    <row r="419" spans="1:67" s="42" customFormat="1">
      <c r="A419" s="42" t="s">
        <v>167</v>
      </c>
      <c r="C419" s="43"/>
      <c r="E419" s="44">
        <f>SUM(E421)</f>
        <v>22000</v>
      </c>
      <c r="F419" s="44">
        <f>SUM(F421)</f>
        <v>22000</v>
      </c>
      <c r="G419" s="45">
        <f t="shared" si="17"/>
        <v>0</v>
      </c>
      <c r="H419" s="46">
        <f t="shared" si="18"/>
        <v>0</v>
      </c>
      <c r="I419" s="30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  <c r="AA419" s="47"/>
      <c r="AB419" s="47"/>
      <c r="AC419" s="47"/>
      <c r="AD419" s="47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  <c r="AT419" s="47"/>
      <c r="AU419" s="47"/>
      <c r="AV419" s="47"/>
      <c r="AW419" s="47"/>
      <c r="AX419" s="47"/>
      <c r="AY419" s="47"/>
      <c r="AZ419" s="47"/>
      <c r="BA419" s="47"/>
      <c r="BB419" s="47"/>
      <c r="BC419" s="47"/>
      <c r="BD419" s="47"/>
      <c r="BE419" s="47"/>
      <c r="BF419" s="47"/>
      <c r="BG419" s="47"/>
      <c r="BH419" s="47"/>
      <c r="BI419" s="47"/>
      <c r="BJ419" s="47"/>
      <c r="BK419" s="47"/>
      <c r="BL419" s="47"/>
      <c r="BM419" s="47"/>
      <c r="BN419" s="47"/>
      <c r="BO419" s="47"/>
    </row>
    <row r="420" spans="1:67" s="48" customFormat="1">
      <c r="A420" s="48" t="s">
        <v>20</v>
      </c>
      <c r="C420" s="49"/>
      <c r="E420" s="50">
        <v>22000</v>
      </c>
      <c r="F420" s="50">
        <v>22000</v>
      </c>
      <c r="G420" s="19">
        <f t="shared" si="17"/>
        <v>0</v>
      </c>
      <c r="H420" s="20">
        <f t="shared" si="18"/>
        <v>0</v>
      </c>
      <c r="I420" s="51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  <c r="AC420" s="52"/>
      <c r="AD420" s="52"/>
      <c r="AE420" s="52"/>
      <c r="AF420" s="52"/>
      <c r="AG420" s="52"/>
      <c r="AH420" s="52"/>
      <c r="AI420" s="52"/>
      <c r="AJ420" s="52"/>
      <c r="AK420" s="52"/>
      <c r="AL420" s="52"/>
      <c r="AM420" s="52"/>
      <c r="AN420" s="52"/>
      <c r="AO420" s="52"/>
      <c r="AP420" s="52"/>
      <c r="AQ420" s="52"/>
      <c r="AR420" s="52"/>
      <c r="AS420" s="52"/>
      <c r="AT420" s="52"/>
      <c r="AU420" s="52"/>
      <c r="AV420" s="52"/>
      <c r="AW420" s="52"/>
      <c r="AX420" s="52"/>
      <c r="AY420" s="52"/>
      <c r="AZ420" s="52"/>
      <c r="BA420" s="52"/>
      <c r="BB420" s="52"/>
      <c r="BC420" s="52"/>
      <c r="BD420" s="52"/>
      <c r="BE420" s="52"/>
      <c r="BF420" s="52"/>
      <c r="BG420" s="52"/>
      <c r="BH420" s="52"/>
      <c r="BI420" s="52"/>
      <c r="BJ420" s="52"/>
      <c r="BK420" s="52"/>
      <c r="BL420" s="52"/>
      <c r="BM420" s="52"/>
      <c r="BN420" s="52"/>
      <c r="BO420" s="52"/>
    </row>
    <row r="421" spans="1:67" s="48" customFormat="1">
      <c r="A421" s="48">
        <v>3</v>
      </c>
      <c r="B421" s="48" t="s">
        <v>15</v>
      </c>
      <c r="C421" s="49" t="s">
        <v>16</v>
      </c>
      <c r="E421" s="50">
        <f>SUM(E422)</f>
        <v>22000</v>
      </c>
      <c r="F421" s="50">
        <f>SUM(F422)</f>
        <v>22000</v>
      </c>
      <c r="G421" s="19">
        <f t="shared" si="17"/>
        <v>0</v>
      </c>
      <c r="H421" s="20">
        <f t="shared" si="18"/>
        <v>0</v>
      </c>
      <c r="I421" s="51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  <c r="AC421" s="52"/>
      <c r="AD421" s="52"/>
      <c r="AE421" s="52"/>
      <c r="AF421" s="52"/>
      <c r="AG421" s="52"/>
      <c r="AH421" s="52"/>
      <c r="AI421" s="52"/>
      <c r="AJ421" s="52"/>
      <c r="AK421" s="52"/>
      <c r="AL421" s="52"/>
      <c r="AM421" s="52"/>
      <c r="AN421" s="52"/>
      <c r="AO421" s="52"/>
      <c r="AP421" s="52"/>
      <c r="AQ421" s="52"/>
      <c r="AR421" s="52"/>
      <c r="AS421" s="52"/>
      <c r="AT421" s="52"/>
      <c r="AU421" s="52"/>
      <c r="AV421" s="52"/>
      <c r="AW421" s="52"/>
      <c r="AX421" s="52"/>
      <c r="AY421" s="52"/>
      <c r="AZ421" s="52"/>
      <c r="BA421" s="52"/>
      <c r="BB421" s="52"/>
      <c r="BC421" s="52"/>
      <c r="BD421" s="52"/>
      <c r="BE421" s="52"/>
      <c r="BF421" s="52"/>
      <c r="BG421" s="52"/>
      <c r="BH421" s="52"/>
      <c r="BI421" s="52"/>
      <c r="BJ421" s="52"/>
      <c r="BK421" s="52"/>
      <c r="BL421" s="52"/>
      <c r="BM421" s="52"/>
      <c r="BN421" s="52"/>
      <c r="BO421" s="52"/>
    </row>
    <row r="422" spans="1:67" s="48" customFormat="1">
      <c r="A422" s="48">
        <v>35</v>
      </c>
      <c r="B422" s="48" t="s">
        <v>168</v>
      </c>
      <c r="C422" s="49" t="s">
        <v>16</v>
      </c>
      <c r="E422" s="50">
        <f>SUM(E423)</f>
        <v>22000</v>
      </c>
      <c r="F422" s="50">
        <f>SUM(F423)</f>
        <v>22000</v>
      </c>
      <c r="G422" s="19">
        <f t="shared" si="17"/>
        <v>0</v>
      </c>
      <c r="H422" s="20">
        <f t="shared" si="18"/>
        <v>0</v>
      </c>
      <c r="I422" s="51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  <c r="AD422" s="52"/>
      <c r="AE422" s="52"/>
      <c r="AF422" s="52"/>
      <c r="AG422" s="52"/>
      <c r="AH422" s="52"/>
      <c r="AI422" s="52"/>
      <c r="AJ422" s="52"/>
      <c r="AK422" s="52"/>
      <c r="AL422" s="52"/>
      <c r="AM422" s="52"/>
      <c r="AN422" s="52"/>
      <c r="AO422" s="52"/>
      <c r="AP422" s="52"/>
      <c r="AQ422" s="52"/>
      <c r="AR422" s="52"/>
      <c r="AS422" s="52"/>
      <c r="AT422" s="52"/>
      <c r="AU422" s="52"/>
      <c r="AV422" s="52"/>
      <c r="AW422" s="52"/>
      <c r="AX422" s="52"/>
      <c r="AY422" s="52"/>
      <c r="AZ422" s="52"/>
      <c r="BA422" s="52"/>
      <c r="BB422" s="52"/>
      <c r="BC422" s="52"/>
      <c r="BD422" s="52"/>
      <c r="BE422" s="52"/>
      <c r="BF422" s="52"/>
      <c r="BG422" s="52"/>
      <c r="BH422" s="52"/>
      <c r="BI422" s="52"/>
      <c r="BJ422" s="52"/>
      <c r="BK422" s="52"/>
      <c r="BL422" s="52"/>
      <c r="BM422" s="52"/>
      <c r="BN422" s="52"/>
      <c r="BO422" s="52"/>
    </row>
    <row r="423" spans="1:67" s="48" customFormat="1">
      <c r="A423" s="48">
        <v>352</v>
      </c>
      <c r="B423" s="48" t="s">
        <v>168</v>
      </c>
      <c r="C423" s="49" t="s">
        <v>16</v>
      </c>
      <c r="E423" s="50">
        <v>22000</v>
      </c>
      <c r="F423" s="50">
        <v>22000</v>
      </c>
      <c r="G423" s="19">
        <f t="shared" si="17"/>
        <v>0</v>
      </c>
      <c r="H423" s="20">
        <f t="shared" si="18"/>
        <v>0</v>
      </c>
      <c r="I423" s="51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  <c r="AC423" s="52"/>
      <c r="AD423" s="52"/>
      <c r="AE423" s="52"/>
      <c r="AF423" s="52"/>
      <c r="AG423" s="52"/>
      <c r="AH423" s="52"/>
      <c r="AI423" s="52"/>
      <c r="AJ423" s="52"/>
      <c r="AK423" s="52"/>
      <c r="AL423" s="52"/>
      <c r="AM423" s="52"/>
      <c r="AN423" s="52"/>
      <c r="AO423" s="52"/>
      <c r="AP423" s="52"/>
      <c r="AQ423" s="52"/>
      <c r="AR423" s="52"/>
      <c r="AS423" s="52"/>
      <c r="AT423" s="52"/>
      <c r="AU423" s="52"/>
      <c r="AV423" s="52"/>
      <c r="AW423" s="52"/>
      <c r="AX423" s="52"/>
      <c r="AY423" s="52"/>
      <c r="AZ423" s="52"/>
      <c r="BA423" s="52"/>
      <c r="BB423" s="52"/>
      <c r="BC423" s="52"/>
      <c r="BD423" s="52"/>
      <c r="BE423" s="52"/>
      <c r="BF423" s="52"/>
      <c r="BG423" s="52"/>
      <c r="BH423" s="52"/>
      <c r="BI423" s="52"/>
      <c r="BJ423" s="52"/>
      <c r="BK423" s="52"/>
      <c r="BL423" s="52"/>
      <c r="BM423" s="52"/>
      <c r="BN423" s="52"/>
      <c r="BO423" s="52"/>
    </row>
    <row r="424" spans="1:67" s="37" customFormat="1">
      <c r="A424" s="37" t="s">
        <v>169</v>
      </c>
      <c r="C424" s="38"/>
      <c r="E424" s="39">
        <f>SUM(E425,E430)</f>
        <v>60000</v>
      </c>
      <c r="F424" s="39">
        <f>SUM(F430,F435)</f>
        <v>45000</v>
      </c>
      <c r="G424" s="39">
        <f t="shared" si="17"/>
        <v>15000</v>
      </c>
      <c r="H424" s="40">
        <f t="shared" si="18"/>
        <v>0.25</v>
      </c>
      <c r="I424" s="40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F424" s="41"/>
      <c r="AG424" s="41"/>
      <c r="AH424" s="41"/>
      <c r="AI424" s="41"/>
      <c r="AJ424" s="41"/>
      <c r="AK424" s="41"/>
      <c r="AL424" s="41"/>
      <c r="AM424" s="41"/>
      <c r="AN424" s="41"/>
      <c r="AO424" s="41"/>
      <c r="AP424" s="41"/>
      <c r="AQ424" s="41"/>
      <c r="AR424" s="41"/>
      <c r="AS424" s="41"/>
      <c r="AT424" s="41"/>
      <c r="AU424" s="41"/>
      <c r="AV424" s="41"/>
      <c r="AW424" s="41"/>
      <c r="AX424" s="41"/>
      <c r="AY424" s="41"/>
      <c r="AZ424" s="41"/>
      <c r="BA424" s="41"/>
      <c r="BB424" s="41"/>
      <c r="BC424" s="41"/>
      <c r="BD424" s="41"/>
      <c r="BE424" s="41"/>
      <c r="BF424" s="41"/>
      <c r="BG424" s="41"/>
      <c r="BH424" s="41"/>
      <c r="BI424" s="41"/>
      <c r="BJ424" s="41"/>
      <c r="BK424" s="41"/>
      <c r="BL424" s="41"/>
      <c r="BM424" s="41"/>
      <c r="BN424" s="41"/>
      <c r="BO424" s="41"/>
    </row>
    <row r="425" spans="1:67" s="42" customFormat="1">
      <c r="A425" s="42" t="s">
        <v>170</v>
      </c>
      <c r="C425" s="43"/>
      <c r="E425" s="44">
        <v>10000</v>
      </c>
      <c r="F425" s="44">
        <v>0</v>
      </c>
      <c r="G425" s="45">
        <f t="shared" si="17"/>
        <v>10000</v>
      </c>
      <c r="H425" s="46">
        <f t="shared" si="18"/>
        <v>1</v>
      </c>
      <c r="I425" s="30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  <c r="AA425" s="47"/>
      <c r="AB425" s="47"/>
      <c r="AC425" s="47"/>
      <c r="AD425" s="47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  <c r="AT425" s="47"/>
      <c r="AU425" s="47"/>
      <c r="AV425" s="47"/>
      <c r="AW425" s="47"/>
      <c r="AX425" s="47"/>
      <c r="AY425" s="47"/>
      <c r="AZ425" s="47"/>
      <c r="BA425" s="47"/>
      <c r="BB425" s="47"/>
      <c r="BC425" s="47"/>
      <c r="BD425" s="47"/>
      <c r="BE425" s="47"/>
      <c r="BF425" s="47"/>
      <c r="BG425" s="47"/>
      <c r="BH425" s="47"/>
      <c r="BI425" s="47"/>
      <c r="BJ425" s="47"/>
      <c r="BK425" s="47"/>
      <c r="BL425" s="47"/>
      <c r="BM425" s="47"/>
      <c r="BN425" s="47"/>
      <c r="BO425" s="47"/>
    </row>
    <row r="426" spans="1:67" s="48" customFormat="1">
      <c r="A426" s="48" t="s">
        <v>171</v>
      </c>
      <c r="C426" s="49"/>
      <c r="E426" s="50">
        <v>10000</v>
      </c>
      <c r="F426" s="50">
        <v>0</v>
      </c>
      <c r="G426" s="19">
        <f t="shared" si="17"/>
        <v>10000</v>
      </c>
      <c r="H426" s="20">
        <f t="shared" si="18"/>
        <v>1</v>
      </c>
      <c r="I426" s="51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  <c r="AD426" s="52"/>
      <c r="AE426" s="52"/>
      <c r="AF426" s="52"/>
      <c r="AG426" s="52"/>
      <c r="AH426" s="52"/>
      <c r="AI426" s="52"/>
      <c r="AJ426" s="52"/>
      <c r="AK426" s="52"/>
      <c r="AL426" s="52"/>
      <c r="AM426" s="52"/>
      <c r="AN426" s="52"/>
      <c r="AO426" s="52"/>
      <c r="AP426" s="52"/>
      <c r="AQ426" s="52"/>
      <c r="AR426" s="52"/>
      <c r="AS426" s="52"/>
      <c r="AT426" s="52"/>
      <c r="AU426" s="52"/>
      <c r="AV426" s="52"/>
      <c r="AW426" s="52"/>
      <c r="AX426" s="52"/>
      <c r="AY426" s="52"/>
      <c r="AZ426" s="52"/>
      <c r="BA426" s="52"/>
      <c r="BB426" s="52"/>
      <c r="BC426" s="52"/>
      <c r="BD426" s="52"/>
      <c r="BE426" s="52"/>
      <c r="BF426" s="52"/>
      <c r="BG426" s="52"/>
      <c r="BH426" s="52"/>
      <c r="BI426" s="52"/>
      <c r="BJ426" s="52"/>
      <c r="BK426" s="52"/>
      <c r="BL426" s="52"/>
      <c r="BM426" s="52"/>
      <c r="BN426" s="52"/>
      <c r="BO426" s="52"/>
    </row>
    <row r="427" spans="1:67" s="48" customFormat="1">
      <c r="A427" s="48">
        <v>3</v>
      </c>
      <c r="B427" s="48" t="s">
        <v>15</v>
      </c>
      <c r="C427" s="49" t="s">
        <v>162</v>
      </c>
      <c r="E427" s="50">
        <v>10000</v>
      </c>
      <c r="F427" s="50">
        <v>0</v>
      </c>
      <c r="G427" s="19">
        <f t="shared" si="17"/>
        <v>10000</v>
      </c>
      <c r="H427" s="20">
        <f t="shared" si="18"/>
        <v>1</v>
      </c>
      <c r="I427" s="51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  <c r="AC427" s="52"/>
      <c r="AD427" s="52"/>
      <c r="AE427" s="52"/>
      <c r="AF427" s="52"/>
      <c r="AG427" s="52"/>
      <c r="AH427" s="52"/>
      <c r="AI427" s="52"/>
      <c r="AJ427" s="52"/>
      <c r="AK427" s="52"/>
      <c r="AL427" s="52"/>
      <c r="AM427" s="52"/>
      <c r="AN427" s="52"/>
      <c r="AO427" s="52"/>
      <c r="AP427" s="52"/>
      <c r="AQ427" s="52"/>
      <c r="AR427" s="52"/>
      <c r="AS427" s="52"/>
      <c r="AT427" s="52"/>
      <c r="AU427" s="52"/>
      <c r="AV427" s="52"/>
      <c r="AW427" s="52"/>
      <c r="AX427" s="52"/>
      <c r="AY427" s="52"/>
      <c r="AZ427" s="52"/>
      <c r="BA427" s="52"/>
      <c r="BB427" s="52"/>
      <c r="BC427" s="52"/>
      <c r="BD427" s="52"/>
      <c r="BE427" s="52"/>
      <c r="BF427" s="52"/>
      <c r="BG427" s="52"/>
      <c r="BH427" s="52"/>
      <c r="BI427" s="52"/>
      <c r="BJ427" s="52"/>
      <c r="BK427" s="52"/>
      <c r="BL427" s="52"/>
      <c r="BM427" s="52"/>
      <c r="BN427" s="52"/>
      <c r="BO427" s="52"/>
    </row>
    <row r="428" spans="1:67" s="48" customFormat="1">
      <c r="A428" s="48">
        <v>32</v>
      </c>
      <c r="B428" s="48" t="s">
        <v>44</v>
      </c>
      <c r="C428" s="49" t="s">
        <v>162</v>
      </c>
      <c r="E428" s="50">
        <v>10000</v>
      </c>
      <c r="F428" s="50">
        <v>0</v>
      </c>
      <c r="G428" s="19">
        <f t="shared" si="17"/>
        <v>10000</v>
      </c>
      <c r="H428" s="20">
        <f t="shared" si="18"/>
        <v>1</v>
      </c>
      <c r="I428" s="51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  <c r="AC428" s="52"/>
      <c r="AD428" s="52"/>
      <c r="AE428" s="52"/>
      <c r="AF428" s="52"/>
      <c r="AG428" s="52"/>
      <c r="AH428" s="52"/>
      <c r="AI428" s="52"/>
      <c r="AJ428" s="52"/>
      <c r="AK428" s="52"/>
      <c r="AL428" s="52"/>
      <c r="AM428" s="52"/>
      <c r="AN428" s="52"/>
      <c r="AO428" s="52"/>
      <c r="AP428" s="52"/>
      <c r="AQ428" s="52"/>
      <c r="AR428" s="52"/>
      <c r="AS428" s="52"/>
      <c r="AT428" s="52"/>
      <c r="AU428" s="52"/>
      <c r="AV428" s="52"/>
      <c r="AW428" s="52"/>
      <c r="AX428" s="52"/>
      <c r="AY428" s="52"/>
      <c r="AZ428" s="52"/>
      <c r="BA428" s="52"/>
      <c r="BB428" s="52"/>
      <c r="BC428" s="52"/>
      <c r="BD428" s="52"/>
      <c r="BE428" s="52"/>
      <c r="BF428" s="52"/>
      <c r="BG428" s="52"/>
      <c r="BH428" s="52"/>
      <c r="BI428" s="52"/>
      <c r="BJ428" s="52"/>
      <c r="BK428" s="52"/>
      <c r="BL428" s="52"/>
      <c r="BM428" s="52"/>
      <c r="BN428" s="52"/>
      <c r="BO428" s="52"/>
    </row>
    <row r="429" spans="1:67" s="48" customFormat="1">
      <c r="A429" s="48">
        <v>323</v>
      </c>
      <c r="B429" s="48" t="s">
        <v>47</v>
      </c>
      <c r="C429" s="49" t="s">
        <v>162</v>
      </c>
      <c r="E429" s="50">
        <v>10000</v>
      </c>
      <c r="F429" s="50">
        <v>0</v>
      </c>
      <c r="G429" s="19">
        <f t="shared" si="17"/>
        <v>10000</v>
      </c>
      <c r="H429" s="20">
        <f t="shared" si="18"/>
        <v>1</v>
      </c>
      <c r="I429" s="51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  <c r="AC429" s="52"/>
      <c r="AD429" s="52"/>
      <c r="AE429" s="52"/>
      <c r="AF429" s="52"/>
      <c r="AG429" s="52"/>
      <c r="AH429" s="52"/>
      <c r="AI429" s="52"/>
      <c r="AJ429" s="52"/>
      <c r="AK429" s="52"/>
      <c r="AL429" s="52"/>
      <c r="AM429" s="52"/>
      <c r="AN429" s="52"/>
      <c r="AO429" s="52"/>
      <c r="AP429" s="52"/>
      <c r="AQ429" s="52"/>
      <c r="AR429" s="52"/>
      <c r="AS429" s="52"/>
      <c r="AT429" s="52"/>
      <c r="AU429" s="52"/>
      <c r="AV429" s="52"/>
      <c r="AW429" s="52"/>
      <c r="AX429" s="52"/>
      <c r="AY429" s="52"/>
      <c r="AZ429" s="52"/>
      <c r="BA429" s="52"/>
      <c r="BB429" s="52"/>
      <c r="BC429" s="52"/>
      <c r="BD429" s="52"/>
      <c r="BE429" s="52"/>
      <c r="BF429" s="52"/>
      <c r="BG429" s="52"/>
      <c r="BH429" s="52"/>
      <c r="BI429" s="52"/>
      <c r="BJ429" s="52"/>
      <c r="BK429" s="52"/>
      <c r="BL429" s="52"/>
      <c r="BM429" s="52"/>
      <c r="BN429" s="52"/>
      <c r="BO429" s="52"/>
    </row>
    <row r="430" spans="1:67" s="42" customFormat="1">
      <c r="A430" s="42" t="s">
        <v>172</v>
      </c>
      <c r="C430" s="43"/>
      <c r="E430" s="44">
        <v>50000</v>
      </c>
      <c r="F430" s="44">
        <v>20000</v>
      </c>
      <c r="G430" s="45">
        <f t="shared" si="17"/>
        <v>30000</v>
      </c>
      <c r="H430" s="46">
        <f t="shared" si="18"/>
        <v>0.6</v>
      </c>
      <c r="I430" s="30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  <c r="AA430" s="47"/>
      <c r="AB430" s="47"/>
      <c r="AC430" s="47"/>
      <c r="AD430" s="47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  <c r="AT430" s="47"/>
      <c r="AU430" s="47"/>
      <c r="AV430" s="47"/>
      <c r="AW430" s="47"/>
      <c r="AX430" s="47"/>
      <c r="AY430" s="47"/>
      <c r="AZ430" s="47"/>
      <c r="BA430" s="47"/>
      <c r="BB430" s="47"/>
      <c r="BC430" s="47"/>
      <c r="BD430" s="47"/>
      <c r="BE430" s="47"/>
      <c r="BF430" s="47"/>
      <c r="BG430" s="47"/>
      <c r="BH430" s="47"/>
      <c r="BI430" s="47"/>
      <c r="BJ430" s="47"/>
      <c r="BK430" s="47"/>
      <c r="BL430" s="47"/>
      <c r="BM430" s="47"/>
      <c r="BN430" s="47"/>
      <c r="BO430" s="47"/>
    </row>
    <row r="431" spans="1:67" s="48" customFormat="1">
      <c r="A431" s="48" t="s">
        <v>20</v>
      </c>
      <c r="C431" s="49"/>
      <c r="E431" s="50">
        <v>50000</v>
      </c>
      <c r="F431" s="50">
        <v>20000</v>
      </c>
      <c r="G431" s="19">
        <f t="shared" si="17"/>
        <v>30000</v>
      </c>
      <c r="H431" s="20">
        <f t="shared" si="18"/>
        <v>0.6</v>
      </c>
      <c r="I431" s="51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  <c r="AC431" s="52"/>
      <c r="AD431" s="52"/>
      <c r="AE431" s="52"/>
      <c r="AF431" s="52"/>
      <c r="AG431" s="52"/>
      <c r="AH431" s="52"/>
      <c r="AI431" s="52"/>
      <c r="AJ431" s="52"/>
      <c r="AK431" s="52"/>
      <c r="AL431" s="52"/>
      <c r="AM431" s="52"/>
      <c r="AN431" s="52"/>
      <c r="AO431" s="52"/>
      <c r="AP431" s="52"/>
      <c r="AQ431" s="52"/>
      <c r="AR431" s="52"/>
      <c r="AS431" s="52"/>
      <c r="AT431" s="52"/>
      <c r="AU431" s="52"/>
      <c r="AV431" s="52"/>
      <c r="AW431" s="52"/>
      <c r="AX431" s="52"/>
      <c r="AY431" s="52"/>
      <c r="AZ431" s="52"/>
      <c r="BA431" s="52"/>
      <c r="BB431" s="52"/>
      <c r="BC431" s="52"/>
      <c r="BD431" s="52"/>
      <c r="BE431" s="52"/>
      <c r="BF431" s="52"/>
      <c r="BG431" s="52"/>
      <c r="BH431" s="52"/>
      <c r="BI431" s="52"/>
      <c r="BJ431" s="52"/>
      <c r="BK431" s="52"/>
      <c r="BL431" s="52"/>
      <c r="BM431" s="52"/>
      <c r="BN431" s="52"/>
      <c r="BO431" s="52"/>
    </row>
    <row r="432" spans="1:67" s="48" customFormat="1">
      <c r="A432" s="48">
        <v>3</v>
      </c>
      <c r="B432" s="48" t="s">
        <v>15</v>
      </c>
      <c r="C432" s="49" t="s">
        <v>173</v>
      </c>
      <c r="E432" s="50">
        <v>50000</v>
      </c>
      <c r="F432" s="50">
        <v>20000</v>
      </c>
      <c r="G432" s="19">
        <f t="shared" si="17"/>
        <v>30000</v>
      </c>
      <c r="H432" s="20">
        <f t="shared" si="18"/>
        <v>0.6</v>
      </c>
      <c r="I432" s="51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  <c r="AC432" s="52"/>
      <c r="AD432" s="52"/>
      <c r="AE432" s="52"/>
      <c r="AF432" s="52"/>
      <c r="AG432" s="52"/>
      <c r="AH432" s="52"/>
      <c r="AI432" s="52"/>
      <c r="AJ432" s="52"/>
      <c r="AK432" s="52"/>
      <c r="AL432" s="52"/>
      <c r="AM432" s="52"/>
      <c r="AN432" s="52"/>
      <c r="AO432" s="52"/>
      <c r="AP432" s="52"/>
      <c r="AQ432" s="52"/>
      <c r="AR432" s="52"/>
      <c r="AS432" s="52"/>
      <c r="AT432" s="52"/>
      <c r="AU432" s="52"/>
      <c r="AV432" s="52"/>
      <c r="AW432" s="52"/>
      <c r="AX432" s="52"/>
      <c r="AY432" s="52"/>
      <c r="AZ432" s="52"/>
      <c r="BA432" s="52"/>
      <c r="BB432" s="52"/>
      <c r="BC432" s="52"/>
      <c r="BD432" s="52"/>
      <c r="BE432" s="52"/>
      <c r="BF432" s="52"/>
      <c r="BG432" s="52"/>
      <c r="BH432" s="52"/>
      <c r="BI432" s="52"/>
      <c r="BJ432" s="52"/>
      <c r="BK432" s="52"/>
      <c r="BL432" s="52"/>
      <c r="BM432" s="52"/>
      <c r="BN432" s="52"/>
      <c r="BO432" s="52"/>
    </row>
    <row r="433" spans="1:67" s="48" customFormat="1">
      <c r="A433" s="48">
        <v>38</v>
      </c>
      <c r="B433" s="48" t="s">
        <v>44</v>
      </c>
      <c r="C433" s="49" t="s">
        <v>173</v>
      </c>
      <c r="E433" s="50">
        <v>50000</v>
      </c>
      <c r="F433" s="50">
        <v>20000</v>
      </c>
      <c r="G433" s="19">
        <f t="shared" si="17"/>
        <v>30000</v>
      </c>
      <c r="H433" s="20">
        <f t="shared" si="18"/>
        <v>0.6</v>
      </c>
      <c r="I433" s="51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  <c r="AC433" s="52"/>
      <c r="AD433" s="52"/>
      <c r="AE433" s="52"/>
      <c r="AF433" s="52"/>
      <c r="AG433" s="52"/>
      <c r="AH433" s="52"/>
      <c r="AI433" s="52"/>
      <c r="AJ433" s="52"/>
      <c r="AK433" s="52"/>
      <c r="AL433" s="52"/>
      <c r="AM433" s="52"/>
      <c r="AN433" s="52"/>
      <c r="AO433" s="52"/>
      <c r="AP433" s="52"/>
      <c r="AQ433" s="52"/>
      <c r="AR433" s="52"/>
      <c r="AS433" s="52"/>
      <c r="AT433" s="52"/>
      <c r="AU433" s="52"/>
      <c r="AV433" s="52"/>
      <c r="AW433" s="52"/>
      <c r="AX433" s="52"/>
      <c r="AY433" s="52"/>
      <c r="AZ433" s="52"/>
      <c r="BA433" s="52"/>
      <c r="BB433" s="52"/>
      <c r="BC433" s="52"/>
      <c r="BD433" s="52"/>
      <c r="BE433" s="52"/>
      <c r="BF433" s="52"/>
      <c r="BG433" s="52"/>
      <c r="BH433" s="52"/>
      <c r="BI433" s="52"/>
      <c r="BJ433" s="52"/>
      <c r="BK433" s="52"/>
      <c r="BL433" s="52"/>
      <c r="BM433" s="52"/>
      <c r="BN433" s="52"/>
      <c r="BO433" s="52"/>
    </row>
    <row r="434" spans="1:67" s="48" customFormat="1">
      <c r="A434" s="48">
        <v>383</v>
      </c>
      <c r="B434" s="48" t="s">
        <v>174</v>
      </c>
      <c r="C434" s="49" t="s">
        <v>173</v>
      </c>
      <c r="E434" s="50">
        <v>50000</v>
      </c>
      <c r="F434" s="50">
        <v>20000</v>
      </c>
      <c r="G434" s="19">
        <f t="shared" si="17"/>
        <v>30000</v>
      </c>
      <c r="H434" s="20">
        <f t="shared" si="18"/>
        <v>0.6</v>
      </c>
      <c r="I434" s="51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  <c r="AC434" s="52"/>
      <c r="AD434" s="52"/>
      <c r="AE434" s="52"/>
      <c r="AF434" s="52"/>
      <c r="AG434" s="52"/>
      <c r="AH434" s="52"/>
      <c r="AI434" s="52"/>
      <c r="AJ434" s="52"/>
      <c r="AK434" s="52"/>
      <c r="AL434" s="52"/>
      <c r="AM434" s="52"/>
      <c r="AN434" s="52"/>
      <c r="AO434" s="52"/>
      <c r="AP434" s="52"/>
      <c r="AQ434" s="52"/>
      <c r="AR434" s="52"/>
      <c r="AS434" s="52"/>
      <c r="AT434" s="52"/>
      <c r="AU434" s="52"/>
      <c r="AV434" s="52"/>
      <c r="AW434" s="52"/>
      <c r="AX434" s="52"/>
      <c r="AY434" s="52"/>
      <c r="AZ434" s="52"/>
      <c r="BA434" s="52"/>
      <c r="BB434" s="52"/>
      <c r="BC434" s="52"/>
      <c r="BD434" s="52"/>
      <c r="BE434" s="52"/>
      <c r="BF434" s="52"/>
      <c r="BG434" s="52"/>
      <c r="BH434" s="52"/>
      <c r="BI434" s="52"/>
      <c r="BJ434" s="52"/>
      <c r="BK434" s="52"/>
      <c r="BL434" s="52"/>
      <c r="BM434" s="52"/>
      <c r="BN434" s="52"/>
      <c r="BO434" s="52"/>
    </row>
    <row r="435" spans="1:67" s="42" customFormat="1">
      <c r="A435" s="42" t="s">
        <v>175</v>
      </c>
      <c r="C435" s="43"/>
      <c r="E435" s="44">
        <v>0</v>
      </c>
      <c r="F435" s="44">
        <v>25000</v>
      </c>
      <c r="G435" s="45">
        <f t="shared" si="17"/>
        <v>-25000</v>
      </c>
      <c r="H435" s="46">
        <v>0</v>
      </c>
      <c r="I435" s="30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  <c r="AA435" s="47"/>
      <c r="AB435" s="47"/>
      <c r="AC435" s="47"/>
      <c r="AD435" s="47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  <c r="AT435" s="47"/>
      <c r="AU435" s="47"/>
      <c r="AV435" s="47"/>
      <c r="AW435" s="47"/>
      <c r="AX435" s="47"/>
      <c r="AY435" s="47"/>
      <c r="AZ435" s="47"/>
      <c r="BA435" s="47"/>
      <c r="BB435" s="47"/>
      <c r="BC435" s="47"/>
      <c r="BD435" s="47"/>
      <c r="BE435" s="47"/>
      <c r="BF435" s="47"/>
      <c r="BG435" s="47"/>
      <c r="BH435" s="47"/>
      <c r="BI435" s="47"/>
      <c r="BJ435" s="47"/>
      <c r="BK435" s="47"/>
      <c r="BL435" s="47"/>
      <c r="BM435" s="47"/>
      <c r="BN435" s="47"/>
      <c r="BO435" s="47"/>
    </row>
    <row r="436" spans="1:67" s="48" customFormat="1">
      <c r="A436" s="48" t="s">
        <v>20</v>
      </c>
      <c r="C436" s="49"/>
      <c r="E436" s="50">
        <v>0</v>
      </c>
      <c r="F436" s="50">
        <v>25000</v>
      </c>
      <c r="G436" s="19">
        <f t="shared" si="17"/>
        <v>-25000</v>
      </c>
      <c r="H436" s="20">
        <v>0</v>
      </c>
      <c r="I436" s="51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  <c r="AC436" s="52"/>
      <c r="AD436" s="52"/>
      <c r="AE436" s="52"/>
      <c r="AF436" s="52"/>
      <c r="AG436" s="52"/>
      <c r="AH436" s="52"/>
      <c r="AI436" s="52"/>
      <c r="AJ436" s="52"/>
      <c r="AK436" s="52"/>
      <c r="AL436" s="52"/>
      <c r="AM436" s="52"/>
      <c r="AN436" s="52"/>
      <c r="AO436" s="52"/>
      <c r="AP436" s="52"/>
      <c r="AQ436" s="52"/>
      <c r="AR436" s="52"/>
      <c r="AS436" s="52"/>
      <c r="AT436" s="52"/>
      <c r="AU436" s="52"/>
      <c r="AV436" s="52"/>
      <c r="AW436" s="52"/>
      <c r="AX436" s="52"/>
      <c r="AY436" s="52"/>
      <c r="AZ436" s="52"/>
      <c r="BA436" s="52"/>
      <c r="BB436" s="52"/>
      <c r="BC436" s="52"/>
      <c r="BD436" s="52"/>
      <c r="BE436" s="52"/>
      <c r="BF436" s="52"/>
      <c r="BG436" s="52"/>
      <c r="BH436" s="52"/>
      <c r="BI436" s="52"/>
      <c r="BJ436" s="52"/>
      <c r="BK436" s="52"/>
      <c r="BL436" s="52"/>
      <c r="BM436" s="52"/>
      <c r="BN436" s="52"/>
      <c r="BO436" s="52"/>
    </row>
    <row r="437" spans="1:67" s="48" customFormat="1">
      <c r="A437" s="48">
        <v>3</v>
      </c>
      <c r="B437" s="48" t="s">
        <v>15</v>
      </c>
      <c r="C437" s="49" t="s">
        <v>173</v>
      </c>
      <c r="E437" s="50">
        <v>0</v>
      </c>
      <c r="F437" s="50">
        <v>25000</v>
      </c>
      <c r="G437" s="19">
        <f t="shared" si="17"/>
        <v>-25000</v>
      </c>
      <c r="H437" s="20">
        <v>0</v>
      </c>
      <c r="I437" s="51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  <c r="AC437" s="52"/>
      <c r="AD437" s="52"/>
      <c r="AE437" s="52"/>
      <c r="AF437" s="52"/>
      <c r="AG437" s="52"/>
      <c r="AH437" s="52"/>
      <c r="AI437" s="52"/>
      <c r="AJ437" s="52"/>
      <c r="AK437" s="52"/>
      <c r="AL437" s="52"/>
      <c r="AM437" s="52"/>
      <c r="AN437" s="52"/>
      <c r="AO437" s="52"/>
      <c r="AP437" s="52"/>
      <c r="AQ437" s="52"/>
      <c r="AR437" s="52"/>
      <c r="AS437" s="52"/>
      <c r="AT437" s="52"/>
      <c r="AU437" s="52"/>
      <c r="AV437" s="52"/>
      <c r="AW437" s="52"/>
      <c r="AX437" s="52"/>
      <c r="AY437" s="52"/>
      <c r="AZ437" s="52"/>
      <c r="BA437" s="52"/>
      <c r="BB437" s="52"/>
      <c r="BC437" s="52"/>
      <c r="BD437" s="52"/>
      <c r="BE437" s="52"/>
      <c r="BF437" s="52"/>
      <c r="BG437" s="52"/>
      <c r="BH437" s="52"/>
      <c r="BI437" s="52"/>
      <c r="BJ437" s="52"/>
      <c r="BK437" s="52"/>
      <c r="BL437" s="52"/>
      <c r="BM437" s="52"/>
      <c r="BN437" s="52"/>
      <c r="BO437" s="52"/>
    </row>
    <row r="438" spans="1:67" s="48" customFormat="1">
      <c r="A438" s="48">
        <v>38</v>
      </c>
      <c r="B438" s="48" t="s">
        <v>44</v>
      </c>
      <c r="C438" s="49" t="s">
        <v>173</v>
      </c>
      <c r="E438" s="50">
        <v>0</v>
      </c>
      <c r="F438" s="50">
        <v>25000</v>
      </c>
      <c r="G438" s="19">
        <f t="shared" si="17"/>
        <v>-25000</v>
      </c>
      <c r="H438" s="20">
        <v>0</v>
      </c>
      <c r="I438" s="51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  <c r="AC438" s="52"/>
      <c r="AD438" s="52"/>
      <c r="AE438" s="52"/>
      <c r="AF438" s="52"/>
      <c r="AG438" s="52"/>
      <c r="AH438" s="52"/>
      <c r="AI438" s="52"/>
      <c r="AJ438" s="52"/>
      <c r="AK438" s="52"/>
      <c r="AL438" s="52"/>
      <c r="AM438" s="52"/>
      <c r="AN438" s="52"/>
      <c r="AO438" s="52"/>
      <c r="AP438" s="52"/>
      <c r="AQ438" s="52"/>
      <c r="AR438" s="52"/>
      <c r="AS438" s="52"/>
      <c r="AT438" s="52"/>
      <c r="AU438" s="52"/>
      <c r="AV438" s="52"/>
      <c r="AW438" s="52"/>
      <c r="AX438" s="52"/>
      <c r="AY438" s="52"/>
      <c r="AZ438" s="52"/>
      <c r="BA438" s="52"/>
      <c r="BB438" s="52"/>
      <c r="BC438" s="52"/>
      <c r="BD438" s="52"/>
      <c r="BE438" s="52"/>
      <c r="BF438" s="52"/>
      <c r="BG438" s="52"/>
      <c r="BH438" s="52"/>
      <c r="BI438" s="52"/>
      <c r="BJ438" s="52"/>
      <c r="BK438" s="52"/>
      <c r="BL438" s="52"/>
      <c r="BM438" s="52"/>
      <c r="BN438" s="52"/>
      <c r="BO438" s="52"/>
    </row>
    <row r="439" spans="1:67" s="48" customFormat="1">
      <c r="A439" s="48">
        <v>383</v>
      </c>
      <c r="B439" s="48" t="s">
        <v>174</v>
      </c>
      <c r="C439" s="49" t="s">
        <v>173</v>
      </c>
      <c r="E439" s="50">
        <v>0</v>
      </c>
      <c r="F439" s="50">
        <v>25000</v>
      </c>
      <c r="G439" s="19">
        <f t="shared" si="17"/>
        <v>-25000</v>
      </c>
      <c r="H439" s="20">
        <v>0</v>
      </c>
      <c r="I439" s="51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  <c r="AC439" s="52"/>
      <c r="AD439" s="52"/>
      <c r="AE439" s="52"/>
      <c r="AF439" s="52"/>
      <c r="AG439" s="52"/>
      <c r="AH439" s="52"/>
      <c r="AI439" s="52"/>
      <c r="AJ439" s="52"/>
      <c r="AK439" s="52"/>
      <c r="AL439" s="52"/>
      <c r="AM439" s="52"/>
      <c r="AN439" s="52"/>
      <c r="AO439" s="52"/>
      <c r="AP439" s="52"/>
      <c r="AQ439" s="52"/>
      <c r="AR439" s="52"/>
      <c r="AS439" s="52"/>
      <c r="AT439" s="52"/>
      <c r="AU439" s="52"/>
      <c r="AV439" s="52"/>
      <c r="AW439" s="52"/>
      <c r="AX439" s="52"/>
      <c r="AY439" s="52"/>
      <c r="AZ439" s="52"/>
      <c r="BA439" s="52"/>
      <c r="BB439" s="52"/>
      <c r="BC439" s="52"/>
      <c r="BD439" s="52"/>
      <c r="BE439" s="52"/>
      <c r="BF439" s="52"/>
      <c r="BG439" s="52"/>
      <c r="BH439" s="52"/>
      <c r="BI439" s="52"/>
      <c r="BJ439" s="52"/>
      <c r="BK439" s="52"/>
      <c r="BL439" s="52"/>
      <c r="BM439" s="52"/>
      <c r="BN439" s="52"/>
      <c r="BO439" s="52"/>
    </row>
    <row r="440" spans="1:67" s="37" customFormat="1">
      <c r="A440" s="37" t="s">
        <v>176</v>
      </c>
      <c r="C440" s="38"/>
      <c r="E440" s="39">
        <f>SUM(E441,E446,E451,)</f>
        <v>66000</v>
      </c>
      <c r="F440" s="39">
        <f>SUM(F441,F446,F451,)</f>
        <v>76000</v>
      </c>
      <c r="G440" s="39">
        <f t="shared" si="17"/>
        <v>-10000</v>
      </c>
      <c r="H440" s="40">
        <f t="shared" ref="H440:H471" si="19">G440/E440</f>
        <v>-0.15151515151515152</v>
      </c>
      <c r="I440" s="40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  <c r="AA440" s="41"/>
      <c r="AB440" s="41"/>
      <c r="AC440" s="41"/>
      <c r="AD440" s="41"/>
      <c r="AE440" s="41"/>
      <c r="AF440" s="41"/>
      <c r="AG440" s="41"/>
      <c r="AH440" s="41"/>
      <c r="AI440" s="41"/>
      <c r="AJ440" s="41"/>
      <c r="AK440" s="41"/>
      <c r="AL440" s="41"/>
      <c r="AM440" s="41"/>
      <c r="AN440" s="41"/>
      <c r="AO440" s="41"/>
      <c r="AP440" s="41"/>
      <c r="AQ440" s="41"/>
      <c r="AR440" s="41"/>
      <c r="AS440" s="41"/>
      <c r="AT440" s="41"/>
      <c r="AU440" s="41"/>
      <c r="AV440" s="41"/>
      <c r="AW440" s="41"/>
      <c r="AX440" s="41"/>
      <c r="AY440" s="41"/>
      <c r="AZ440" s="41"/>
      <c r="BA440" s="41"/>
      <c r="BB440" s="41"/>
      <c r="BC440" s="41"/>
      <c r="BD440" s="41"/>
      <c r="BE440" s="41"/>
      <c r="BF440" s="41"/>
      <c r="BG440" s="41"/>
      <c r="BH440" s="41"/>
      <c r="BI440" s="41"/>
      <c r="BJ440" s="41"/>
      <c r="BK440" s="41"/>
      <c r="BL440" s="41"/>
      <c r="BM440" s="41"/>
      <c r="BN440" s="41"/>
      <c r="BO440" s="41"/>
    </row>
    <row r="441" spans="1:67" s="42" customFormat="1">
      <c r="A441" s="42" t="s">
        <v>177</v>
      </c>
      <c r="C441" s="43"/>
      <c r="E441" s="44">
        <f>SUM(E443)</f>
        <v>35000</v>
      </c>
      <c r="F441" s="44">
        <v>40000</v>
      </c>
      <c r="G441" s="45">
        <f t="shared" si="17"/>
        <v>-5000</v>
      </c>
      <c r="H441" s="46">
        <f t="shared" si="19"/>
        <v>-0.14285714285714285</v>
      </c>
      <c r="I441" s="30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  <c r="AA441" s="47"/>
      <c r="AB441" s="47"/>
      <c r="AC441" s="47"/>
      <c r="AD441" s="47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  <c r="AT441" s="47"/>
      <c r="AU441" s="47"/>
      <c r="AV441" s="47"/>
      <c r="AW441" s="47"/>
      <c r="AX441" s="47"/>
      <c r="AY441" s="47"/>
      <c r="AZ441" s="47"/>
      <c r="BA441" s="47"/>
      <c r="BB441" s="47"/>
      <c r="BC441" s="47"/>
      <c r="BD441" s="47"/>
      <c r="BE441" s="47"/>
      <c r="BF441" s="47"/>
      <c r="BG441" s="47"/>
      <c r="BH441" s="47"/>
      <c r="BI441" s="47"/>
      <c r="BJ441" s="47"/>
      <c r="BK441" s="47"/>
      <c r="BL441" s="47"/>
      <c r="BM441" s="47"/>
      <c r="BN441" s="47"/>
      <c r="BO441" s="47"/>
    </row>
    <row r="442" spans="1:67" s="48" customFormat="1">
      <c r="A442" s="48" t="s">
        <v>178</v>
      </c>
      <c r="C442" s="49"/>
      <c r="E442" s="50">
        <v>35000</v>
      </c>
      <c r="F442" s="50">
        <v>40000</v>
      </c>
      <c r="G442" s="19">
        <f t="shared" si="17"/>
        <v>-5000</v>
      </c>
      <c r="H442" s="20">
        <f t="shared" si="19"/>
        <v>-0.14285714285714285</v>
      </c>
      <c r="I442" s="51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  <c r="AC442" s="52"/>
      <c r="AD442" s="52"/>
      <c r="AE442" s="52"/>
      <c r="AF442" s="52"/>
      <c r="AG442" s="52"/>
      <c r="AH442" s="52"/>
      <c r="AI442" s="52"/>
      <c r="AJ442" s="52"/>
      <c r="AK442" s="52"/>
      <c r="AL442" s="52"/>
      <c r="AM442" s="52"/>
      <c r="AN442" s="52"/>
      <c r="AO442" s="52"/>
      <c r="AP442" s="52"/>
      <c r="AQ442" s="52"/>
      <c r="AR442" s="52"/>
      <c r="AS442" s="52"/>
      <c r="AT442" s="52"/>
      <c r="AU442" s="52"/>
      <c r="AV442" s="52"/>
      <c r="AW442" s="52"/>
      <c r="AX442" s="52"/>
      <c r="AY442" s="52"/>
      <c r="AZ442" s="52"/>
      <c r="BA442" s="52"/>
      <c r="BB442" s="52"/>
      <c r="BC442" s="52"/>
      <c r="BD442" s="52"/>
      <c r="BE442" s="52"/>
      <c r="BF442" s="52"/>
      <c r="BG442" s="52"/>
      <c r="BH442" s="52"/>
      <c r="BI442" s="52"/>
      <c r="BJ442" s="52"/>
      <c r="BK442" s="52"/>
      <c r="BL442" s="52"/>
      <c r="BM442" s="52"/>
      <c r="BN442" s="52"/>
      <c r="BO442" s="52"/>
    </row>
    <row r="443" spans="1:67" s="48" customFormat="1">
      <c r="A443" s="48">
        <v>3</v>
      </c>
      <c r="B443" s="48" t="s">
        <v>15</v>
      </c>
      <c r="C443" s="49" t="s">
        <v>97</v>
      </c>
      <c r="E443" s="50">
        <f>SUM(E444)</f>
        <v>35000</v>
      </c>
      <c r="F443" s="50">
        <v>40000</v>
      </c>
      <c r="G443" s="19">
        <f t="shared" si="17"/>
        <v>-5000</v>
      </c>
      <c r="H443" s="20">
        <f t="shared" si="19"/>
        <v>-0.14285714285714285</v>
      </c>
      <c r="I443" s="51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  <c r="AC443" s="52"/>
      <c r="AD443" s="52"/>
      <c r="AE443" s="52"/>
      <c r="AF443" s="52"/>
      <c r="AG443" s="52"/>
      <c r="AH443" s="52"/>
      <c r="AI443" s="52"/>
      <c r="AJ443" s="52"/>
      <c r="AK443" s="52"/>
      <c r="AL443" s="52"/>
      <c r="AM443" s="52"/>
      <c r="AN443" s="52"/>
      <c r="AO443" s="52"/>
      <c r="AP443" s="52"/>
      <c r="AQ443" s="52"/>
      <c r="AR443" s="52"/>
      <c r="AS443" s="52"/>
      <c r="AT443" s="52"/>
      <c r="AU443" s="52"/>
      <c r="AV443" s="52"/>
      <c r="AW443" s="52"/>
      <c r="AX443" s="52"/>
      <c r="AY443" s="52"/>
      <c r="AZ443" s="52"/>
      <c r="BA443" s="52"/>
      <c r="BB443" s="52"/>
      <c r="BC443" s="52"/>
      <c r="BD443" s="52"/>
      <c r="BE443" s="52"/>
      <c r="BF443" s="52"/>
      <c r="BG443" s="52"/>
      <c r="BH443" s="52"/>
      <c r="BI443" s="52"/>
      <c r="BJ443" s="52"/>
      <c r="BK443" s="52"/>
      <c r="BL443" s="52"/>
      <c r="BM443" s="52"/>
      <c r="BN443" s="52"/>
      <c r="BO443" s="52"/>
    </row>
    <row r="444" spans="1:67" s="48" customFormat="1">
      <c r="A444" s="48">
        <v>32</v>
      </c>
      <c r="B444" s="48" t="s">
        <v>44</v>
      </c>
      <c r="C444" s="49" t="s">
        <v>97</v>
      </c>
      <c r="E444" s="50">
        <f>SUM(E445)</f>
        <v>35000</v>
      </c>
      <c r="F444" s="50">
        <v>40000</v>
      </c>
      <c r="G444" s="19">
        <f t="shared" si="17"/>
        <v>-5000</v>
      </c>
      <c r="H444" s="20">
        <f t="shared" si="19"/>
        <v>-0.14285714285714285</v>
      </c>
      <c r="I444" s="51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  <c r="AC444" s="52"/>
      <c r="AD444" s="52"/>
      <c r="AE444" s="52"/>
      <c r="AF444" s="52"/>
      <c r="AG444" s="52"/>
      <c r="AH444" s="52"/>
      <c r="AI444" s="52"/>
      <c r="AJ444" s="52"/>
      <c r="AK444" s="52"/>
      <c r="AL444" s="52"/>
      <c r="AM444" s="52"/>
      <c r="AN444" s="52"/>
      <c r="AO444" s="52"/>
      <c r="AP444" s="52"/>
      <c r="AQ444" s="52"/>
      <c r="AR444" s="52"/>
      <c r="AS444" s="52"/>
      <c r="AT444" s="52"/>
      <c r="AU444" s="52"/>
      <c r="AV444" s="52"/>
      <c r="AW444" s="52"/>
      <c r="AX444" s="52"/>
      <c r="AY444" s="52"/>
      <c r="AZ444" s="52"/>
      <c r="BA444" s="52"/>
      <c r="BB444" s="52"/>
      <c r="BC444" s="52"/>
      <c r="BD444" s="52"/>
      <c r="BE444" s="52"/>
      <c r="BF444" s="52"/>
      <c r="BG444" s="52"/>
      <c r="BH444" s="52"/>
      <c r="BI444" s="52"/>
      <c r="BJ444" s="52"/>
      <c r="BK444" s="52"/>
      <c r="BL444" s="52"/>
      <c r="BM444" s="52"/>
      <c r="BN444" s="52"/>
      <c r="BO444" s="52"/>
    </row>
    <row r="445" spans="1:67" s="48" customFormat="1">
      <c r="A445" s="48">
        <v>323</v>
      </c>
      <c r="B445" s="48" t="s">
        <v>47</v>
      </c>
      <c r="C445" s="49" t="s">
        <v>97</v>
      </c>
      <c r="E445" s="50">
        <v>35000</v>
      </c>
      <c r="F445" s="50">
        <v>40000</v>
      </c>
      <c r="G445" s="19">
        <f t="shared" si="17"/>
        <v>-5000</v>
      </c>
      <c r="H445" s="20">
        <f t="shared" si="19"/>
        <v>-0.14285714285714285</v>
      </c>
      <c r="I445" s="51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  <c r="AC445" s="52"/>
      <c r="AD445" s="52"/>
      <c r="AE445" s="52"/>
      <c r="AF445" s="52"/>
      <c r="AG445" s="52"/>
      <c r="AH445" s="52"/>
      <c r="AI445" s="52"/>
      <c r="AJ445" s="52"/>
      <c r="AK445" s="52"/>
      <c r="AL445" s="52"/>
      <c r="AM445" s="52"/>
      <c r="AN445" s="52"/>
      <c r="AO445" s="52"/>
      <c r="AP445" s="52"/>
      <c r="AQ445" s="52"/>
      <c r="AR445" s="52"/>
      <c r="AS445" s="52"/>
      <c r="AT445" s="52"/>
      <c r="AU445" s="52"/>
      <c r="AV445" s="52"/>
      <c r="AW445" s="52"/>
      <c r="AX445" s="52"/>
      <c r="AY445" s="52"/>
      <c r="AZ445" s="52"/>
      <c r="BA445" s="52"/>
      <c r="BB445" s="52"/>
      <c r="BC445" s="52"/>
      <c r="BD445" s="52"/>
      <c r="BE445" s="52"/>
      <c r="BF445" s="52"/>
      <c r="BG445" s="52"/>
      <c r="BH445" s="52"/>
      <c r="BI445" s="52"/>
      <c r="BJ445" s="52"/>
      <c r="BK445" s="52"/>
      <c r="BL445" s="52"/>
      <c r="BM445" s="52"/>
      <c r="BN445" s="52"/>
      <c r="BO445" s="52"/>
    </row>
    <row r="446" spans="1:67" s="42" customFormat="1">
      <c r="A446" s="42" t="s">
        <v>179</v>
      </c>
      <c r="C446" s="43"/>
      <c r="E446" s="44">
        <f>SUM(E448)</f>
        <v>20000</v>
      </c>
      <c r="F446" s="44">
        <v>25000</v>
      </c>
      <c r="G446" s="45">
        <f t="shared" si="17"/>
        <v>-5000</v>
      </c>
      <c r="H446" s="46">
        <f t="shared" si="19"/>
        <v>-0.25</v>
      </c>
      <c r="I446" s="30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  <c r="AA446" s="47"/>
      <c r="AB446" s="47"/>
      <c r="AC446" s="47"/>
      <c r="AD446" s="47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  <c r="AT446" s="47"/>
      <c r="AU446" s="47"/>
      <c r="AV446" s="47"/>
      <c r="AW446" s="47"/>
      <c r="AX446" s="47"/>
      <c r="AY446" s="47"/>
      <c r="AZ446" s="47"/>
      <c r="BA446" s="47"/>
      <c r="BB446" s="47"/>
      <c r="BC446" s="47"/>
      <c r="BD446" s="47"/>
      <c r="BE446" s="47"/>
      <c r="BF446" s="47"/>
      <c r="BG446" s="47"/>
      <c r="BH446" s="47"/>
      <c r="BI446" s="47"/>
      <c r="BJ446" s="47"/>
      <c r="BK446" s="47"/>
      <c r="BL446" s="47"/>
      <c r="BM446" s="47"/>
      <c r="BN446" s="47"/>
      <c r="BO446" s="47"/>
    </row>
    <row r="447" spans="1:67" s="48" customFormat="1">
      <c r="A447" s="48" t="s">
        <v>20</v>
      </c>
      <c r="C447" s="49"/>
      <c r="E447" s="50">
        <v>20000</v>
      </c>
      <c r="F447" s="50">
        <v>25000</v>
      </c>
      <c r="G447" s="19">
        <f t="shared" si="17"/>
        <v>-5000</v>
      </c>
      <c r="H447" s="20">
        <f t="shared" si="19"/>
        <v>-0.25</v>
      </c>
      <c r="I447" s="51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  <c r="AC447" s="52"/>
      <c r="AD447" s="52"/>
      <c r="AE447" s="52"/>
      <c r="AF447" s="52"/>
      <c r="AG447" s="52"/>
      <c r="AH447" s="52"/>
      <c r="AI447" s="52"/>
      <c r="AJ447" s="52"/>
      <c r="AK447" s="52"/>
      <c r="AL447" s="52"/>
      <c r="AM447" s="52"/>
      <c r="AN447" s="52"/>
      <c r="AO447" s="52"/>
      <c r="AP447" s="52"/>
      <c r="AQ447" s="52"/>
      <c r="AR447" s="52"/>
      <c r="AS447" s="52"/>
      <c r="AT447" s="52"/>
      <c r="AU447" s="52"/>
      <c r="AV447" s="52"/>
      <c r="AW447" s="52"/>
      <c r="AX447" s="52"/>
      <c r="AY447" s="52"/>
      <c r="AZ447" s="52"/>
      <c r="BA447" s="52"/>
      <c r="BB447" s="52"/>
      <c r="BC447" s="52"/>
      <c r="BD447" s="52"/>
      <c r="BE447" s="52"/>
      <c r="BF447" s="52"/>
      <c r="BG447" s="52"/>
      <c r="BH447" s="52"/>
      <c r="BI447" s="52"/>
      <c r="BJ447" s="52"/>
      <c r="BK447" s="52"/>
      <c r="BL447" s="52"/>
      <c r="BM447" s="52"/>
      <c r="BN447" s="52"/>
      <c r="BO447" s="52"/>
    </row>
    <row r="448" spans="1:67" s="48" customFormat="1">
      <c r="A448" s="48">
        <v>3</v>
      </c>
      <c r="B448" s="48" t="s">
        <v>15</v>
      </c>
      <c r="C448" s="49" t="s">
        <v>97</v>
      </c>
      <c r="E448" s="50">
        <f>SUM(E449)</f>
        <v>20000</v>
      </c>
      <c r="F448" s="50">
        <v>25000</v>
      </c>
      <c r="G448" s="19">
        <f t="shared" si="17"/>
        <v>-5000</v>
      </c>
      <c r="H448" s="20">
        <f t="shared" si="19"/>
        <v>-0.25</v>
      </c>
      <c r="I448" s="51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  <c r="AC448" s="52"/>
      <c r="AD448" s="52"/>
      <c r="AE448" s="52"/>
      <c r="AF448" s="52"/>
      <c r="AG448" s="52"/>
      <c r="AH448" s="52"/>
      <c r="AI448" s="52"/>
      <c r="AJ448" s="52"/>
      <c r="AK448" s="52"/>
      <c r="AL448" s="52"/>
      <c r="AM448" s="52"/>
      <c r="AN448" s="52"/>
      <c r="AO448" s="52"/>
      <c r="AP448" s="52"/>
      <c r="AQ448" s="52"/>
      <c r="AR448" s="52"/>
      <c r="AS448" s="52"/>
      <c r="AT448" s="52"/>
      <c r="AU448" s="52"/>
      <c r="AV448" s="52"/>
      <c r="AW448" s="52"/>
      <c r="AX448" s="52"/>
      <c r="AY448" s="52"/>
      <c r="AZ448" s="52"/>
      <c r="BA448" s="52"/>
      <c r="BB448" s="52"/>
      <c r="BC448" s="52"/>
      <c r="BD448" s="52"/>
      <c r="BE448" s="52"/>
      <c r="BF448" s="52"/>
      <c r="BG448" s="52"/>
      <c r="BH448" s="52"/>
      <c r="BI448" s="52"/>
      <c r="BJ448" s="52"/>
      <c r="BK448" s="52"/>
      <c r="BL448" s="52"/>
      <c r="BM448" s="52"/>
      <c r="BN448" s="52"/>
      <c r="BO448" s="52"/>
    </row>
    <row r="449" spans="1:67" s="48" customFormat="1">
      <c r="A449" s="48">
        <v>32</v>
      </c>
      <c r="B449" s="48" t="s">
        <v>44</v>
      </c>
      <c r="C449" s="49" t="s">
        <v>97</v>
      </c>
      <c r="E449" s="50">
        <f>SUM(E450)</f>
        <v>20000</v>
      </c>
      <c r="F449" s="50">
        <v>25000</v>
      </c>
      <c r="G449" s="19">
        <f t="shared" si="17"/>
        <v>-5000</v>
      </c>
      <c r="H449" s="20">
        <f t="shared" si="19"/>
        <v>-0.25</v>
      </c>
      <c r="I449" s="51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  <c r="AC449" s="52"/>
      <c r="AD449" s="52"/>
      <c r="AE449" s="52"/>
      <c r="AF449" s="52"/>
      <c r="AG449" s="52"/>
      <c r="AH449" s="52"/>
      <c r="AI449" s="52"/>
      <c r="AJ449" s="52"/>
      <c r="AK449" s="52"/>
      <c r="AL449" s="52"/>
      <c r="AM449" s="52"/>
      <c r="AN449" s="52"/>
      <c r="AO449" s="52"/>
      <c r="AP449" s="52"/>
      <c r="AQ449" s="52"/>
      <c r="AR449" s="52"/>
      <c r="AS449" s="52"/>
      <c r="AT449" s="52"/>
      <c r="AU449" s="52"/>
      <c r="AV449" s="52"/>
      <c r="AW449" s="52"/>
      <c r="AX449" s="52"/>
      <c r="AY449" s="52"/>
      <c r="AZ449" s="52"/>
      <c r="BA449" s="52"/>
      <c r="BB449" s="52"/>
      <c r="BC449" s="52"/>
      <c r="BD449" s="52"/>
      <c r="BE449" s="52"/>
      <c r="BF449" s="52"/>
      <c r="BG449" s="52"/>
      <c r="BH449" s="52"/>
      <c r="BI449" s="52"/>
      <c r="BJ449" s="52"/>
      <c r="BK449" s="52"/>
      <c r="BL449" s="52"/>
      <c r="BM449" s="52"/>
      <c r="BN449" s="52"/>
      <c r="BO449" s="52"/>
    </row>
    <row r="450" spans="1:67" s="48" customFormat="1">
      <c r="A450" s="48">
        <v>323</v>
      </c>
      <c r="B450" s="48" t="s">
        <v>47</v>
      </c>
      <c r="C450" s="49" t="s">
        <v>97</v>
      </c>
      <c r="E450" s="50">
        <v>20000</v>
      </c>
      <c r="F450" s="50">
        <v>25000</v>
      </c>
      <c r="G450" s="19">
        <f t="shared" si="17"/>
        <v>-5000</v>
      </c>
      <c r="H450" s="20">
        <f t="shared" si="19"/>
        <v>-0.25</v>
      </c>
      <c r="I450" s="51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  <c r="AC450" s="52"/>
      <c r="AD450" s="52"/>
      <c r="AE450" s="52"/>
      <c r="AF450" s="52"/>
      <c r="AG450" s="52"/>
      <c r="AH450" s="52"/>
      <c r="AI450" s="52"/>
      <c r="AJ450" s="52"/>
      <c r="AK450" s="52"/>
      <c r="AL450" s="52"/>
      <c r="AM450" s="52"/>
      <c r="AN450" s="52"/>
      <c r="AO450" s="52"/>
      <c r="AP450" s="52"/>
      <c r="AQ450" s="52"/>
      <c r="AR450" s="52"/>
      <c r="AS450" s="52"/>
      <c r="AT450" s="52"/>
      <c r="AU450" s="52"/>
      <c r="AV450" s="52"/>
      <c r="AW450" s="52"/>
      <c r="AX450" s="52"/>
      <c r="AY450" s="52"/>
      <c r="AZ450" s="52"/>
      <c r="BA450" s="52"/>
      <c r="BB450" s="52"/>
      <c r="BC450" s="52"/>
      <c r="BD450" s="52"/>
      <c r="BE450" s="52"/>
      <c r="BF450" s="52"/>
      <c r="BG450" s="52"/>
      <c r="BH450" s="52"/>
      <c r="BI450" s="52"/>
      <c r="BJ450" s="52"/>
      <c r="BK450" s="52"/>
      <c r="BL450" s="52"/>
      <c r="BM450" s="52"/>
      <c r="BN450" s="52"/>
      <c r="BO450" s="52"/>
    </row>
    <row r="451" spans="1:67" s="42" customFormat="1">
      <c r="A451" s="42" t="s">
        <v>180</v>
      </c>
      <c r="C451" s="43"/>
      <c r="E451" s="44">
        <f>SUM(E453)</f>
        <v>11000</v>
      </c>
      <c r="F451" s="44">
        <f>SUM(F453)</f>
        <v>11000</v>
      </c>
      <c r="G451" s="45">
        <f t="shared" si="17"/>
        <v>0</v>
      </c>
      <c r="H451" s="46">
        <f t="shared" si="19"/>
        <v>0</v>
      </c>
      <c r="I451" s="30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  <c r="AA451" s="47"/>
      <c r="AB451" s="47"/>
      <c r="AC451" s="47"/>
      <c r="AD451" s="47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  <c r="AT451" s="47"/>
      <c r="AU451" s="47"/>
      <c r="AV451" s="47"/>
      <c r="AW451" s="47"/>
      <c r="AX451" s="47"/>
      <c r="AY451" s="47"/>
      <c r="AZ451" s="47"/>
      <c r="BA451" s="47"/>
      <c r="BB451" s="47"/>
      <c r="BC451" s="47"/>
      <c r="BD451" s="47"/>
      <c r="BE451" s="47"/>
      <c r="BF451" s="47"/>
      <c r="BG451" s="47"/>
      <c r="BH451" s="47"/>
      <c r="BI451" s="47"/>
      <c r="BJ451" s="47"/>
      <c r="BK451" s="47"/>
      <c r="BL451" s="47"/>
      <c r="BM451" s="47"/>
      <c r="BN451" s="47"/>
      <c r="BO451" s="47"/>
    </row>
    <row r="452" spans="1:67" s="48" customFormat="1">
      <c r="A452" s="48" t="s">
        <v>20</v>
      </c>
      <c r="C452" s="49"/>
      <c r="E452" s="50">
        <v>11000</v>
      </c>
      <c r="F452" s="50">
        <v>11000</v>
      </c>
      <c r="G452" s="19">
        <f t="shared" si="17"/>
        <v>0</v>
      </c>
      <c r="H452" s="20">
        <f t="shared" si="19"/>
        <v>0</v>
      </c>
      <c r="I452" s="51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  <c r="AC452" s="52"/>
      <c r="AD452" s="52"/>
      <c r="AE452" s="52"/>
      <c r="AF452" s="52"/>
      <c r="AG452" s="52"/>
      <c r="AH452" s="52"/>
      <c r="AI452" s="52"/>
      <c r="AJ452" s="52"/>
      <c r="AK452" s="52"/>
      <c r="AL452" s="52"/>
      <c r="AM452" s="52"/>
      <c r="AN452" s="52"/>
      <c r="AO452" s="52"/>
      <c r="AP452" s="52"/>
      <c r="AQ452" s="52"/>
      <c r="AR452" s="52"/>
      <c r="AS452" s="52"/>
      <c r="AT452" s="52"/>
      <c r="AU452" s="52"/>
      <c r="AV452" s="52"/>
      <c r="AW452" s="52"/>
      <c r="AX452" s="52"/>
      <c r="AY452" s="52"/>
      <c r="AZ452" s="52"/>
      <c r="BA452" s="52"/>
      <c r="BB452" s="52"/>
      <c r="BC452" s="52"/>
      <c r="BD452" s="52"/>
      <c r="BE452" s="52"/>
      <c r="BF452" s="52"/>
      <c r="BG452" s="52"/>
      <c r="BH452" s="52"/>
      <c r="BI452" s="52"/>
      <c r="BJ452" s="52"/>
      <c r="BK452" s="52"/>
      <c r="BL452" s="52"/>
      <c r="BM452" s="52"/>
      <c r="BN452" s="52"/>
      <c r="BO452" s="52"/>
    </row>
    <row r="453" spans="1:67" s="48" customFormat="1">
      <c r="A453" s="48">
        <v>3</v>
      </c>
      <c r="B453" s="48" t="s">
        <v>15</v>
      </c>
      <c r="C453" s="49" t="s">
        <v>97</v>
      </c>
      <c r="E453" s="50">
        <f>SUM(E454)</f>
        <v>11000</v>
      </c>
      <c r="F453" s="50">
        <f>SUM(F454)</f>
        <v>11000</v>
      </c>
      <c r="G453" s="19">
        <f t="shared" si="17"/>
        <v>0</v>
      </c>
      <c r="H453" s="20">
        <f t="shared" si="19"/>
        <v>0</v>
      </c>
      <c r="I453" s="51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  <c r="AC453" s="52"/>
      <c r="AD453" s="52"/>
      <c r="AE453" s="52"/>
      <c r="AF453" s="52"/>
      <c r="AG453" s="52"/>
      <c r="AH453" s="52"/>
      <c r="AI453" s="52"/>
      <c r="AJ453" s="52"/>
      <c r="AK453" s="52"/>
      <c r="AL453" s="52"/>
      <c r="AM453" s="52"/>
      <c r="AN453" s="52"/>
      <c r="AO453" s="52"/>
      <c r="AP453" s="52"/>
      <c r="AQ453" s="52"/>
      <c r="AR453" s="52"/>
      <c r="AS453" s="52"/>
      <c r="AT453" s="52"/>
      <c r="AU453" s="52"/>
      <c r="AV453" s="52"/>
      <c r="AW453" s="52"/>
      <c r="AX453" s="52"/>
      <c r="AY453" s="52"/>
      <c r="AZ453" s="52"/>
      <c r="BA453" s="52"/>
      <c r="BB453" s="52"/>
      <c r="BC453" s="52"/>
      <c r="BD453" s="52"/>
      <c r="BE453" s="52"/>
      <c r="BF453" s="52"/>
      <c r="BG453" s="52"/>
      <c r="BH453" s="52"/>
      <c r="BI453" s="52"/>
      <c r="BJ453" s="52"/>
      <c r="BK453" s="52"/>
      <c r="BL453" s="52"/>
      <c r="BM453" s="52"/>
      <c r="BN453" s="52"/>
      <c r="BO453" s="52"/>
    </row>
    <row r="454" spans="1:67" s="48" customFormat="1">
      <c r="A454" s="48">
        <v>32</v>
      </c>
      <c r="B454" s="48" t="s">
        <v>44</v>
      </c>
      <c r="C454" s="49" t="s">
        <v>97</v>
      </c>
      <c r="E454" s="50">
        <f>SUM(E455:E455)</f>
        <v>11000</v>
      </c>
      <c r="F454" s="50">
        <f>SUM(F455:F455)</f>
        <v>11000</v>
      </c>
      <c r="G454" s="19">
        <f t="shared" si="17"/>
        <v>0</v>
      </c>
      <c r="H454" s="20">
        <f t="shared" si="19"/>
        <v>0</v>
      </c>
      <c r="I454" s="51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  <c r="AC454" s="52"/>
      <c r="AD454" s="52"/>
      <c r="AE454" s="52"/>
      <c r="AF454" s="52"/>
      <c r="AG454" s="52"/>
      <c r="AH454" s="52"/>
      <c r="AI454" s="52"/>
      <c r="AJ454" s="52"/>
      <c r="AK454" s="52"/>
      <c r="AL454" s="52"/>
      <c r="AM454" s="52"/>
      <c r="AN454" s="52"/>
      <c r="AO454" s="52"/>
      <c r="AP454" s="52"/>
      <c r="AQ454" s="52"/>
      <c r="AR454" s="52"/>
      <c r="AS454" s="52"/>
      <c r="AT454" s="52"/>
      <c r="AU454" s="52"/>
      <c r="AV454" s="52"/>
      <c r="AW454" s="52"/>
      <c r="AX454" s="52"/>
      <c r="AY454" s="52"/>
      <c r="AZ454" s="52"/>
      <c r="BA454" s="52"/>
      <c r="BB454" s="52"/>
      <c r="BC454" s="52"/>
      <c r="BD454" s="52"/>
      <c r="BE454" s="52"/>
      <c r="BF454" s="52"/>
      <c r="BG454" s="52"/>
      <c r="BH454" s="52"/>
      <c r="BI454" s="52"/>
      <c r="BJ454" s="52"/>
      <c r="BK454" s="52"/>
      <c r="BL454" s="52"/>
      <c r="BM454" s="52"/>
      <c r="BN454" s="52"/>
      <c r="BO454" s="52"/>
    </row>
    <row r="455" spans="1:67" s="48" customFormat="1">
      <c r="A455" s="48">
        <v>323</v>
      </c>
      <c r="B455" s="48" t="s">
        <v>47</v>
      </c>
      <c r="C455" s="49" t="s">
        <v>97</v>
      </c>
      <c r="E455" s="50">
        <v>11000</v>
      </c>
      <c r="F455" s="50">
        <v>11000</v>
      </c>
      <c r="G455" s="19">
        <f t="shared" si="17"/>
        <v>0</v>
      </c>
      <c r="H455" s="20">
        <f t="shared" si="19"/>
        <v>0</v>
      </c>
      <c r="I455" s="51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  <c r="AC455" s="52"/>
      <c r="AD455" s="52"/>
      <c r="AE455" s="52"/>
      <c r="AF455" s="52"/>
      <c r="AG455" s="52"/>
      <c r="AH455" s="52"/>
      <c r="AI455" s="52"/>
      <c r="AJ455" s="52"/>
      <c r="AK455" s="52"/>
      <c r="AL455" s="52"/>
      <c r="AM455" s="52"/>
      <c r="AN455" s="52"/>
      <c r="AO455" s="52"/>
      <c r="AP455" s="52"/>
      <c r="AQ455" s="52"/>
      <c r="AR455" s="52"/>
      <c r="AS455" s="52"/>
      <c r="AT455" s="52"/>
      <c r="AU455" s="52"/>
      <c r="AV455" s="52"/>
      <c r="AW455" s="52"/>
      <c r="AX455" s="52"/>
      <c r="AY455" s="52"/>
      <c r="AZ455" s="52"/>
      <c r="BA455" s="52"/>
      <c r="BB455" s="52"/>
      <c r="BC455" s="52"/>
      <c r="BD455" s="52"/>
      <c r="BE455" s="52"/>
      <c r="BF455" s="52"/>
      <c r="BG455" s="52"/>
      <c r="BH455" s="52"/>
      <c r="BI455" s="52"/>
      <c r="BJ455" s="52"/>
      <c r="BK455" s="52"/>
      <c r="BL455" s="52"/>
      <c r="BM455" s="52"/>
      <c r="BN455" s="52"/>
      <c r="BO455" s="52"/>
    </row>
    <row r="456" spans="1:67" s="37" customFormat="1">
      <c r="A456" s="37" t="s">
        <v>181</v>
      </c>
      <c r="C456" s="38"/>
      <c r="E456" s="39">
        <f>SUM(E457,E462,E467,E472,E477,E482,E487,E492)</f>
        <v>250000</v>
      </c>
      <c r="F456" s="39">
        <f>SUM(F457,F462,F467,F472,F477,F482,F487,F492)</f>
        <v>279000</v>
      </c>
      <c r="G456" s="39">
        <f t="shared" si="17"/>
        <v>-29000</v>
      </c>
      <c r="H456" s="40">
        <f t="shared" si="19"/>
        <v>-0.11600000000000001</v>
      </c>
      <c r="I456" s="40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  <c r="AA456" s="41"/>
      <c r="AB456" s="41"/>
      <c r="AC456" s="41"/>
      <c r="AD456" s="41"/>
      <c r="AE456" s="41"/>
      <c r="AF456" s="41"/>
      <c r="AG456" s="41"/>
      <c r="AH456" s="41"/>
      <c r="AI456" s="41"/>
      <c r="AJ456" s="41"/>
      <c r="AK456" s="41"/>
      <c r="AL456" s="41"/>
      <c r="AM456" s="41"/>
      <c r="AN456" s="41"/>
      <c r="AO456" s="41"/>
      <c r="AP456" s="41"/>
      <c r="AQ456" s="41"/>
      <c r="AR456" s="41"/>
      <c r="AS456" s="41"/>
      <c r="AT456" s="41"/>
      <c r="AU456" s="41"/>
      <c r="AV456" s="41"/>
      <c r="AW456" s="41"/>
      <c r="AX456" s="41"/>
      <c r="AY456" s="41"/>
      <c r="AZ456" s="41"/>
      <c r="BA456" s="41"/>
      <c r="BB456" s="41"/>
      <c r="BC456" s="41"/>
      <c r="BD456" s="41"/>
      <c r="BE456" s="41"/>
      <c r="BF456" s="41"/>
      <c r="BG456" s="41"/>
      <c r="BH456" s="41"/>
      <c r="BI456" s="41"/>
      <c r="BJ456" s="41"/>
      <c r="BK456" s="41"/>
      <c r="BL456" s="41"/>
      <c r="BM456" s="41"/>
      <c r="BN456" s="41"/>
      <c r="BO456" s="41"/>
    </row>
    <row r="457" spans="1:67" s="42" customFormat="1">
      <c r="A457" s="42" t="s">
        <v>182</v>
      </c>
      <c r="B457" s="42" t="s">
        <v>183</v>
      </c>
      <c r="C457" s="43"/>
      <c r="E457" s="44">
        <f>SUM(E459)</f>
        <v>20000</v>
      </c>
      <c r="F457" s="44">
        <f>SUM(F459)</f>
        <v>20000</v>
      </c>
      <c r="G457" s="45">
        <f t="shared" si="17"/>
        <v>0</v>
      </c>
      <c r="H457" s="46">
        <f t="shared" si="19"/>
        <v>0</v>
      </c>
      <c r="I457" s="30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  <c r="AA457" s="47"/>
      <c r="AB457" s="47"/>
      <c r="AC457" s="47"/>
      <c r="AD457" s="47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  <c r="AT457" s="47"/>
      <c r="AU457" s="47"/>
      <c r="AV457" s="47"/>
      <c r="AW457" s="47"/>
      <c r="AX457" s="47"/>
      <c r="AY457" s="47"/>
      <c r="AZ457" s="47"/>
      <c r="BA457" s="47"/>
      <c r="BB457" s="47"/>
      <c r="BC457" s="47"/>
      <c r="BD457" s="47"/>
      <c r="BE457" s="47"/>
      <c r="BF457" s="47"/>
      <c r="BG457" s="47"/>
      <c r="BH457" s="47"/>
      <c r="BI457" s="47"/>
      <c r="BJ457" s="47"/>
      <c r="BK457" s="47"/>
      <c r="BL457" s="47"/>
      <c r="BM457" s="47"/>
      <c r="BN457" s="47"/>
      <c r="BO457" s="47"/>
    </row>
    <row r="458" spans="1:67" s="48" customFormat="1">
      <c r="A458" s="48" t="s">
        <v>20</v>
      </c>
      <c r="C458" s="49"/>
      <c r="E458" s="50">
        <v>20000</v>
      </c>
      <c r="F458" s="50">
        <v>20000</v>
      </c>
      <c r="G458" s="19">
        <f t="shared" si="17"/>
        <v>0</v>
      </c>
      <c r="H458" s="20">
        <f t="shared" si="19"/>
        <v>0</v>
      </c>
      <c r="I458" s="51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  <c r="AC458" s="52"/>
      <c r="AD458" s="52"/>
      <c r="AE458" s="52"/>
      <c r="AF458" s="52"/>
      <c r="AG458" s="52"/>
      <c r="AH458" s="52"/>
      <c r="AI458" s="52"/>
      <c r="AJ458" s="52"/>
      <c r="AK458" s="52"/>
      <c r="AL458" s="52"/>
      <c r="AM458" s="52"/>
      <c r="AN458" s="52"/>
      <c r="AO458" s="52"/>
      <c r="AP458" s="52"/>
      <c r="AQ458" s="52"/>
      <c r="AR458" s="52"/>
      <c r="AS458" s="52"/>
      <c r="AT458" s="52"/>
      <c r="AU458" s="52"/>
      <c r="AV458" s="52"/>
      <c r="AW458" s="52"/>
      <c r="AX458" s="52"/>
      <c r="AY458" s="52"/>
      <c r="AZ458" s="52"/>
      <c r="BA458" s="52"/>
      <c r="BB458" s="52"/>
      <c r="BC458" s="52"/>
      <c r="BD458" s="52"/>
      <c r="BE458" s="52"/>
      <c r="BF458" s="52"/>
      <c r="BG458" s="52"/>
      <c r="BH458" s="52"/>
      <c r="BI458" s="52"/>
      <c r="BJ458" s="52"/>
      <c r="BK458" s="52"/>
      <c r="BL458" s="52"/>
      <c r="BM458" s="52"/>
      <c r="BN458" s="52"/>
      <c r="BO458" s="52"/>
    </row>
    <row r="459" spans="1:67" s="48" customFormat="1">
      <c r="A459" s="48">
        <v>3</v>
      </c>
      <c r="B459" s="48" t="s">
        <v>15</v>
      </c>
      <c r="C459" s="49" t="s">
        <v>184</v>
      </c>
      <c r="E459" s="50">
        <f>SUM(E460)</f>
        <v>20000</v>
      </c>
      <c r="F459" s="50">
        <f>SUM(F460)</f>
        <v>20000</v>
      </c>
      <c r="G459" s="19">
        <f t="shared" si="17"/>
        <v>0</v>
      </c>
      <c r="H459" s="20">
        <f t="shared" si="19"/>
        <v>0</v>
      </c>
      <c r="I459" s="51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  <c r="AC459" s="52"/>
      <c r="AD459" s="52"/>
      <c r="AE459" s="52"/>
      <c r="AF459" s="52"/>
      <c r="AG459" s="52"/>
      <c r="AH459" s="52"/>
      <c r="AI459" s="52"/>
      <c r="AJ459" s="52"/>
      <c r="AK459" s="52"/>
      <c r="AL459" s="52"/>
      <c r="AM459" s="52"/>
      <c r="AN459" s="52"/>
      <c r="AO459" s="52"/>
      <c r="AP459" s="52"/>
      <c r="AQ459" s="52"/>
      <c r="AR459" s="52"/>
      <c r="AS459" s="52"/>
      <c r="AT459" s="52"/>
      <c r="AU459" s="52"/>
      <c r="AV459" s="52"/>
      <c r="AW459" s="52"/>
      <c r="AX459" s="52"/>
      <c r="AY459" s="52"/>
      <c r="AZ459" s="52"/>
      <c r="BA459" s="52"/>
      <c r="BB459" s="52"/>
      <c r="BC459" s="52"/>
      <c r="BD459" s="52"/>
      <c r="BE459" s="52"/>
      <c r="BF459" s="52"/>
      <c r="BG459" s="52"/>
      <c r="BH459" s="52"/>
      <c r="BI459" s="52"/>
      <c r="BJ459" s="52"/>
      <c r="BK459" s="52"/>
      <c r="BL459" s="52"/>
      <c r="BM459" s="52"/>
      <c r="BN459" s="52"/>
      <c r="BO459" s="52"/>
    </row>
    <row r="460" spans="1:67" s="48" customFormat="1">
      <c r="A460" s="48">
        <v>37</v>
      </c>
      <c r="B460" s="48" t="s">
        <v>17</v>
      </c>
      <c r="C460" s="49" t="s">
        <v>184</v>
      </c>
      <c r="E460" s="50">
        <f>SUM(E461)</f>
        <v>20000</v>
      </c>
      <c r="F460" s="50">
        <f>SUM(F461)</f>
        <v>20000</v>
      </c>
      <c r="G460" s="19">
        <f t="shared" si="17"/>
        <v>0</v>
      </c>
      <c r="H460" s="20">
        <f t="shared" si="19"/>
        <v>0</v>
      </c>
      <c r="I460" s="51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  <c r="AC460" s="52"/>
      <c r="AD460" s="52"/>
      <c r="AE460" s="52"/>
      <c r="AF460" s="52"/>
      <c r="AG460" s="52"/>
      <c r="AH460" s="52"/>
      <c r="AI460" s="52"/>
      <c r="AJ460" s="52"/>
      <c r="AK460" s="52"/>
      <c r="AL460" s="52"/>
      <c r="AM460" s="52"/>
      <c r="AN460" s="52"/>
      <c r="AO460" s="52"/>
      <c r="AP460" s="52"/>
      <c r="AQ460" s="52"/>
      <c r="AR460" s="52"/>
      <c r="AS460" s="52"/>
      <c r="AT460" s="52"/>
      <c r="AU460" s="52"/>
      <c r="AV460" s="52"/>
      <c r="AW460" s="52"/>
      <c r="AX460" s="52"/>
      <c r="AY460" s="52"/>
      <c r="AZ460" s="52"/>
      <c r="BA460" s="52"/>
      <c r="BB460" s="52"/>
      <c r="BC460" s="52"/>
      <c r="BD460" s="52"/>
      <c r="BE460" s="52"/>
      <c r="BF460" s="52"/>
      <c r="BG460" s="52"/>
      <c r="BH460" s="52"/>
      <c r="BI460" s="52"/>
      <c r="BJ460" s="52"/>
      <c r="BK460" s="52"/>
      <c r="BL460" s="52"/>
      <c r="BM460" s="52"/>
      <c r="BN460" s="52"/>
      <c r="BO460" s="52"/>
    </row>
    <row r="461" spans="1:67" s="48" customFormat="1">
      <c r="A461" s="48">
        <v>372</v>
      </c>
      <c r="B461" s="48" t="s">
        <v>17</v>
      </c>
      <c r="C461" s="49" t="s">
        <v>184</v>
      </c>
      <c r="E461" s="50">
        <v>20000</v>
      </c>
      <c r="F461" s="50">
        <v>20000</v>
      </c>
      <c r="G461" s="19">
        <f t="shared" si="17"/>
        <v>0</v>
      </c>
      <c r="H461" s="20">
        <f t="shared" si="19"/>
        <v>0</v>
      </c>
      <c r="I461" s="51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  <c r="AC461" s="52"/>
      <c r="AD461" s="52"/>
      <c r="AE461" s="52"/>
      <c r="AF461" s="52"/>
      <c r="AG461" s="52"/>
      <c r="AH461" s="52"/>
      <c r="AI461" s="52"/>
      <c r="AJ461" s="52"/>
      <c r="AK461" s="52"/>
      <c r="AL461" s="52"/>
      <c r="AM461" s="52"/>
      <c r="AN461" s="52"/>
      <c r="AO461" s="52"/>
      <c r="AP461" s="52"/>
      <c r="AQ461" s="52"/>
      <c r="AR461" s="52"/>
      <c r="AS461" s="52"/>
      <c r="AT461" s="52"/>
      <c r="AU461" s="52"/>
      <c r="AV461" s="52"/>
      <c r="AW461" s="52"/>
      <c r="AX461" s="52"/>
      <c r="AY461" s="52"/>
      <c r="AZ461" s="52"/>
      <c r="BA461" s="52"/>
      <c r="BB461" s="52"/>
      <c r="BC461" s="52"/>
      <c r="BD461" s="52"/>
      <c r="BE461" s="52"/>
      <c r="BF461" s="52"/>
      <c r="BG461" s="52"/>
      <c r="BH461" s="52"/>
      <c r="BI461" s="52"/>
      <c r="BJ461" s="52"/>
      <c r="BK461" s="52"/>
      <c r="BL461" s="52"/>
      <c r="BM461" s="52"/>
      <c r="BN461" s="52"/>
      <c r="BO461" s="52"/>
    </row>
    <row r="462" spans="1:67" s="42" customFormat="1">
      <c r="A462" s="42" t="s">
        <v>185</v>
      </c>
      <c r="C462" s="43"/>
      <c r="E462" s="44">
        <v>50000</v>
      </c>
      <c r="F462" s="44">
        <v>50000</v>
      </c>
      <c r="G462" s="45">
        <f t="shared" si="17"/>
        <v>0</v>
      </c>
      <c r="H462" s="46">
        <f t="shared" si="19"/>
        <v>0</v>
      </c>
      <c r="I462" s="30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  <c r="AA462" s="47"/>
      <c r="AB462" s="47"/>
      <c r="AC462" s="47"/>
      <c r="AD462" s="47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  <c r="AT462" s="47"/>
      <c r="AU462" s="47"/>
      <c r="AV462" s="47"/>
      <c r="AW462" s="47"/>
      <c r="AX462" s="47"/>
      <c r="AY462" s="47"/>
      <c r="AZ462" s="47"/>
      <c r="BA462" s="47"/>
      <c r="BB462" s="47"/>
      <c r="BC462" s="47"/>
      <c r="BD462" s="47"/>
      <c r="BE462" s="47"/>
      <c r="BF462" s="47"/>
      <c r="BG462" s="47"/>
      <c r="BH462" s="47"/>
      <c r="BI462" s="47"/>
      <c r="BJ462" s="47"/>
      <c r="BK462" s="47"/>
      <c r="BL462" s="47"/>
      <c r="BM462" s="47"/>
      <c r="BN462" s="47"/>
      <c r="BO462" s="47"/>
    </row>
    <row r="463" spans="1:67" s="48" customFormat="1">
      <c r="A463" s="48" t="s">
        <v>186</v>
      </c>
      <c r="C463" s="49"/>
      <c r="E463" s="50">
        <v>50000</v>
      </c>
      <c r="F463" s="50">
        <v>50000</v>
      </c>
      <c r="G463" s="19">
        <f t="shared" si="17"/>
        <v>0</v>
      </c>
      <c r="H463" s="20">
        <f t="shared" si="19"/>
        <v>0</v>
      </c>
      <c r="I463" s="51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  <c r="AC463" s="52"/>
      <c r="AD463" s="52"/>
      <c r="AE463" s="52"/>
      <c r="AF463" s="52"/>
      <c r="AG463" s="52"/>
      <c r="AH463" s="52"/>
      <c r="AI463" s="52"/>
      <c r="AJ463" s="52"/>
      <c r="AK463" s="52"/>
      <c r="AL463" s="52"/>
      <c r="AM463" s="52"/>
      <c r="AN463" s="52"/>
      <c r="AO463" s="52"/>
      <c r="AP463" s="52"/>
      <c r="AQ463" s="52"/>
      <c r="AR463" s="52"/>
      <c r="AS463" s="52"/>
      <c r="AT463" s="52"/>
      <c r="AU463" s="52"/>
      <c r="AV463" s="52"/>
      <c r="AW463" s="52"/>
      <c r="AX463" s="52"/>
      <c r="AY463" s="52"/>
      <c r="AZ463" s="52"/>
      <c r="BA463" s="52"/>
      <c r="BB463" s="52"/>
      <c r="BC463" s="52"/>
      <c r="BD463" s="52"/>
      <c r="BE463" s="52"/>
      <c r="BF463" s="52"/>
      <c r="BG463" s="52"/>
      <c r="BH463" s="52"/>
      <c r="BI463" s="52"/>
      <c r="BJ463" s="52"/>
      <c r="BK463" s="52"/>
      <c r="BL463" s="52"/>
      <c r="BM463" s="52"/>
      <c r="BN463" s="52"/>
      <c r="BO463" s="52"/>
    </row>
    <row r="464" spans="1:67" s="48" customFormat="1">
      <c r="A464" s="48">
        <v>3</v>
      </c>
      <c r="B464" s="48" t="s">
        <v>15</v>
      </c>
      <c r="C464" s="49" t="s">
        <v>184</v>
      </c>
      <c r="E464" s="50">
        <v>50000</v>
      </c>
      <c r="F464" s="50">
        <v>50000</v>
      </c>
      <c r="G464" s="19">
        <f t="shared" si="17"/>
        <v>0</v>
      </c>
      <c r="H464" s="20">
        <f t="shared" si="19"/>
        <v>0</v>
      </c>
      <c r="I464" s="51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  <c r="AC464" s="52"/>
      <c r="AD464" s="52"/>
      <c r="AE464" s="52"/>
      <c r="AF464" s="52"/>
      <c r="AG464" s="52"/>
      <c r="AH464" s="52"/>
      <c r="AI464" s="52"/>
      <c r="AJ464" s="52"/>
      <c r="AK464" s="52"/>
      <c r="AL464" s="52"/>
      <c r="AM464" s="52"/>
      <c r="AN464" s="52"/>
      <c r="AO464" s="52"/>
      <c r="AP464" s="52"/>
      <c r="AQ464" s="52"/>
      <c r="AR464" s="52"/>
      <c r="AS464" s="52"/>
      <c r="AT464" s="52"/>
      <c r="AU464" s="52"/>
      <c r="AV464" s="52"/>
      <c r="AW464" s="52"/>
      <c r="AX464" s="52"/>
      <c r="AY464" s="52"/>
      <c r="AZ464" s="52"/>
      <c r="BA464" s="52"/>
      <c r="BB464" s="52"/>
      <c r="BC464" s="52"/>
      <c r="BD464" s="52"/>
      <c r="BE464" s="52"/>
      <c r="BF464" s="52"/>
      <c r="BG464" s="52"/>
      <c r="BH464" s="52"/>
      <c r="BI464" s="52"/>
      <c r="BJ464" s="52"/>
      <c r="BK464" s="52"/>
      <c r="BL464" s="52"/>
      <c r="BM464" s="52"/>
      <c r="BN464" s="52"/>
      <c r="BO464" s="52"/>
    </row>
    <row r="465" spans="1:67" s="48" customFormat="1">
      <c r="A465" s="48">
        <v>37</v>
      </c>
      <c r="B465" s="48" t="s">
        <v>17</v>
      </c>
      <c r="C465" s="49" t="s">
        <v>184</v>
      </c>
      <c r="E465" s="50">
        <v>50000</v>
      </c>
      <c r="F465" s="50">
        <v>50000</v>
      </c>
      <c r="G465" s="19">
        <f t="shared" si="17"/>
        <v>0</v>
      </c>
      <c r="H465" s="20">
        <f t="shared" si="19"/>
        <v>0</v>
      </c>
      <c r="I465" s="51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  <c r="AC465" s="52"/>
      <c r="AD465" s="52"/>
      <c r="AE465" s="52"/>
      <c r="AF465" s="52"/>
      <c r="AG465" s="52"/>
      <c r="AH465" s="52"/>
      <c r="AI465" s="52"/>
      <c r="AJ465" s="52"/>
      <c r="AK465" s="52"/>
      <c r="AL465" s="52"/>
      <c r="AM465" s="52"/>
      <c r="AN465" s="52"/>
      <c r="AO465" s="52"/>
      <c r="AP465" s="52"/>
      <c r="AQ465" s="52"/>
      <c r="AR465" s="52"/>
      <c r="AS465" s="52"/>
      <c r="AT465" s="52"/>
      <c r="AU465" s="52"/>
      <c r="AV465" s="52"/>
      <c r="AW465" s="52"/>
      <c r="AX465" s="52"/>
      <c r="AY465" s="52"/>
      <c r="AZ465" s="52"/>
      <c r="BA465" s="52"/>
      <c r="BB465" s="52"/>
      <c r="BC465" s="52"/>
      <c r="BD465" s="52"/>
      <c r="BE465" s="52"/>
      <c r="BF465" s="52"/>
      <c r="BG465" s="52"/>
      <c r="BH465" s="52"/>
      <c r="BI465" s="52"/>
      <c r="BJ465" s="52"/>
      <c r="BK465" s="52"/>
      <c r="BL465" s="52"/>
      <c r="BM465" s="52"/>
      <c r="BN465" s="52"/>
      <c r="BO465" s="52"/>
    </row>
    <row r="466" spans="1:67" s="48" customFormat="1">
      <c r="A466" s="48">
        <v>372</v>
      </c>
      <c r="B466" s="48" t="s">
        <v>17</v>
      </c>
      <c r="C466" s="49" t="s">
        <v>184</v>
      </c>
      <c r="E466" s="50">
        <v>50000</v>
      </c>
      <c r="F466" s="50">
        <v>50000</v>
      </c>
      <c r="G466" s="19">
        <f t="shared" si="17"/>
        <v>0</v>
      </c>
      <c r="H466" s="20">
        <f t="shared" si="19"/>
        <v>0</v>
      </c>
      <c r="I466" s="51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  <c r="AC466" s="52"/>
      <c r="AD466" s="52"/>
      <c r="AE466" s="52"/>
      <c r="AF466" s="52"/>
      <c r="AG466" s="52"/>
      <c r="AH466" s="52"/>
      <c r="AI466" s="52"/>
      <c r="AJ466" s="52"/>
      <c r="AK466" s="52"/>
      <c r="AL466" s="52"/>
      <c r="AM466" s="52"/>
      <c r="AN466" s="52"/>
      <c r="AO466" s="52"/>
      <c r="AP466" s="52"/>
      <c r="AQ466" s="52"/>
      <c r="AR466" s="52"/>
      <c r="AS466" s="52"/>
      <c r="AT466" s="52"/>
      <c r="AU466" s="52"/>
      <c r="AV466" s="52"/>
      <c r="AW466" s="52"/>
      <c r="AX466" s="52"/>
      <c r="AY466" s="52"/>
      <c r="AZ466" s="52"/>
      <c r="BA466" s="52"/>
      <c r="BB466" s="52"/>
      <c r="BC466" s="52"/>
      <c r="BD466" s="52"/>
      <c r="BE466" s="52"/>
      <c r="BF466" s="52"/>
      <c r="BG466" s="52"/>
      <c r="BH466" s="52"/>
      <c r="BI466" s="52"/>
      <c r="BJ466" s="52"/>
      <c r="BK466" s="52"/>
      <c r="BL466" s="52"/>
      <c r="BM466" s="52"/>
      <c r="BN466" s="52"/>
      <c r="BO466" s="52"/>
    </row>
    <row r="467" spans="1:67" s="42" customFormat="1">
      <c r="A467" s="42" t="s">
        <v>187</v>
      </c>
      <c r="C467" s="43"/>
      <c r="D467" s="42" t="s">
        <v>1</v>
      </c>
      <c r="E467" s="44">
        <f>SUM(E469)</f>
        <v>8000</v>
      </c>
      <c r="F467" s="44">
        <v>2000</v>
      </c>
      <c r="G467" s="45">
        <f t="shared" si="17"/>
        <v>6000</v>
      </c>
      <c r="H467" s="46">
        <f t="shared" si="19"/>
        <v>0.75</v>
      </c>
      <c r="I467" s="30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  <c r="AA467" s="47"/>
      <c r="AB467" s="47"/>
      <c r="AC467" s="47"/>
      <c r="AD467" s="47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  <c r="AT467" s="47"/>
      <c r="AU467" s="47"/>
      <c r="AV467" s="47"/>
      <c r="AW467" s="47"/>
      <c r="AX467" s="47"/>
      <c r="AY467" s="47"/>
      <c r="AZ467" s="47"/>
      <c r="BA467" s="47"/>
      <c r="BB467" s="47"/>
      <c r="BC467" s="47"/>
      <c r="BD467" s="47"/>
      <c r="BE467" s="47"/>
      <c r="BF467" s="47"/>
      <c r="BG467" s="47"/>
      <c r="BH467" s="47"/>
      <c r="BI467" s="47"/>
      <c r="BJ467" s="47"/>
      <c r="BK467" s="47"/>
      <c r="BL467" s="47"/>
      <c r="BM467" s="47"/>
      <c r="BN467" s="47"/>
      <c r="BO467" s="47"/>
    </row>
    <row r="468" spans="1:67" s="48" customFormat="1">
      <c r="A468" s="48" t="s">
        <v>20</v>
      </c>
      <c r="C468" s="49"/>
      <c r="E468" s="50">
        <v>8000</v>
      </c>
      <c r="F468" s="50">
        <v>2000</v>
      </c>
      <c r="G468" s="19">
        <f t="shared" si="17"/>
        <v>6000</v>
      </c>
      <c r="H468" s="20">
        <f t="shared" si="19"/>
        <v>0.75</v>
      </c>
      <c r="I468" s="51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  <c r="AC468" s="52"/>
      <c r="AD468" s="52"/>
      <c r="AE468" s="52"/>
      <c r="AF468" s="52"/>
      <c r="AG468" s="52"/>
      <c r="AH468" s="52"/>
      <c r="AI468" s="52"/>
      <c r="AJ468" s="52"/>
      <c r="AK468" s="52"/>
      <c r="AL468" s="52"/>
      <c r="AM468" s="52"/>
      <c r="AN468" s="52"/>
      <c r="AO468" s="52"/>
      <c r="AP468" s="52"/>
      <c r="AQ468" s="52"/>
      <c r="AR468" s="52"/>
      <c r="AS468" s="52"/>
      <c r="AT468" s="52"/>
      <c r="AU468" s="52"/>
      <c r="AV468" s="52"/>
      <c r="AW468" s="52"/>
      <c r="AX468" s="52"/>
      <c r="AY468" s="52"/>
      <c r="AZ468" s="52"/>
      <c r="BA468" s="52"/>
      <c r="BB468" s="52"/>
      <c r="BC468" s="52"/>
      <c r="BD468" s="52"/>
      <c r="BE468" s="52"/>
      <c r="BF468" s="52"/>
      <c r="BG468" s="52"/>
      <c r="BH468" s="52"/>
      <c r="BI468" s="52"/>
      <c r="BJ468" s="52"/>
      <c r="BK468" s="52"/>
      <c r="BL468" s="52"/>
      <c r="BM468" s="52"/>
      <c r="BN468" s="52"/>
      <c r="BO468" s="52"/>
    </row>
    <row r="469" spans="1:67" s="48" customFormat="1">
      <c r="A469" s="48">
        <v>3</v>
      </c>
      <c r="B469" s="48" t="s">
        <v>15</v>
      </c>
      <c r="C469" s="49" t="s">
        <v>184</v>
      </c>
      <c r="E469" s="50">
        <f>SUM(E470,)</f>
        <v>8000</v>
      </c>
      <c r="F469" s="50">
        <v>2000</v>
      </c>
      <c r="G469" s="19">
        <f t="shared" si="17"/>
        <v>6000</v>
      </c>
      <c r="H469" s="20">
        <f t="shared" si="19"/>
        <v>0.75</v>
      </c>
      <c r="I469" s="51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  <c r="AC469" s="52"/>
      <c r="AD469" s="52"/>
      <c r="AE469" s="52"/>
      <c r="AF469" s="52"/>
      <c r="AG469" s="52"/>
      <c r="AH469" s="52"/>
      <c r="AI469" s="52"/>
      <c r="AJ469" s="52"/>
      <c r="AK469" s="52"/>
      <c r="AL469" s="52"/>
      <c r="AM469" s="52"/>
      <c r="AN469" s="52"/>
      <c r="AO469" s="52"/>
      <c r="AP469" s="52"/>
      <c r="AQ469" s="52"/>
      <c r="AR469" s="52"/>
      <c r="AS469" s="52"/>
      <c r="AT469" s="52"/>
      <c r="AU469" s="52"/>
      <c r="AV469" s="52"/>
      <c r="AW469" s="52"/>
      <c r="AX469" s="52"/>
      <c r="AY469" s="52"/>
      <c r="AZ469" s="52"/>
      <c r="BA469" s="52"/>
      <c r="BB469" s="52"/>
      <c r="BC469" s="52"/>
      <c r="BD469" s="52"/>
      <c r="BE469" s="52"/>
      <c r="BF469" s="52"/>
      <c r="BG469" s="52"/>
      <c r="BH469" s="52"/>
      <c r="BI469" s="52"/>
      <c r="BJ469" s="52"/>
      <c r="BK469" s="52"/>
      <c r="BL469" s="52"/>
      <c r="BM469" s="52"/>
      <c r="BN469" s="52"/>
      <c r="BO469" s="52"/>
    </row>
    <row r="470" spans="1:67" s="48" customFormat="1">
      <c r="A470" s="48">
        <v>36</v>
      </c>
      <c r="B470" s="48" t="s">
        <v>188</v>
      </c>
      <c r="C470" s="49" t="s">
        <v>184</v>
      </c>
      <c r="E470" s="50">
        <f>SUM(E471)</f>
        <v>8000</v>
      </c>
      <c r="F470" s="50">
        <v>2000</v>
      </c>
      <c r="G470" s="19">
        <f t="shared" si="17"/>
        <v>6000</v>
      </c>
      <c r="H470" s="20">
        <f t="shared" si="19"/>
        <v>0.75</v>
      </c>
      <c r="I470" s="51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  <c r="AC470" s="52"/>
      <c r="AD470" s="52"/>
      <c r="AE470" s="52"/>
      <c r="AF470" s="52"/>
      <c r="AG470" s="52"/>
      <c r="AH470" s="52"/>
      <c r="AI470" s="52"/>
      <c r="AJ470" s="52"/>
      <c r="AK470" s="52"/>
      <c r="AL470" s="52"/>
      <c r="AM470" s="52"/>
      <c r="AN470" s="52"/>
      <c r="AO470" s="52"/>
      <c r="AP470" s="52"/>
      <c r="AQ470" s="52"/>
      <c r="AR470" s="52"/>
      <c r="AS470" s="52"/>
      <c r="AT470" s="52"/>
      <c r="AU470" s="52"/>
      <c r="AV470" s="52"/>
      <c r="AW470" s="52"/>
      <c r="AX470" s="52"/>
      <c r="AY470" s="52"/>
      <c r="AZ470" s="52"/>
      <c r="BA470" s="52"/>
      <c r="BB470" s="52"/>
      <c r="BC470" s="52"/>
      <c r="BD470" s="52"/>
      <c r="BE470" s="52"/>
      <c r="BF470" s="52"/>
      <c r="BG470" s="52"/>
      <c r="BH470" s="52"/>
      <c r="BI470" s="52"/>
      <c r="BJ470" s="52"/>
      <c r="BK470" s="52"/>
      <c r="BL470" s="52"/>
      <c r="BM470" s="52"/>
      <c r="BN470" s="52"/>
      <c r="BO470" s="52"/>
    </row>
    <row r="471" spans="1:67" s="48" customFormat="1">
      <c r="A471" s="48">
        <v>363</v>
      </c>
      <c r="B471" s="48" t="s">
        <v>189</v>
      </c>
      <c r="C471" s="49" t="s">
        <v>184</v>
      </c>
      <c r="E471" s="50">
        <v>8000</v>
      </c>
      <c r="F471" s="50">
        <v>2000</v>
      </c>
      <c r="G471" s="19">
        <f t="shared" si="17"/>
        <v>6000</v>
      </c>
      <c r="H471" s="20">
        <f t="shared" si="19"/>
        <v>0.75</v>
      </c>
      <c r="I471" s="51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  <c r="AC471" s="52"/>
      <c r="AD471" s="52"/>
      <c r="AE471" s="52"/>
      <c r="AF471" s="52"/>
      <c r="AG471" s="52"/>
      <c r="AH471" s="52"/>
      <c r="AI471" s="52"/>
      <c r="AJ471" s="52"/>
      <c r="AK471" s="52"/>
      <c r="AL471" s="52"/>
      <c r="AM471" s="52"/>
      <c r="AN471" s="52"/>
      <c r="AO471" s="52"/>
      <c r="AP471" s="52"/>
      <c r="AQ471" s="52"/>
      <c r="AR471" s="52"/>
      <c r="AS471" s="52"/>
      <c r="AT471" s="52"/>
      <c r="AU471" s="52"/>
      <c r="AV471" s="52"/>
      <c r="AW471" s="52"/>
      <c r="AX471" s="52"/>
      <c r="AY471" s="52"/>
      <c r="AZ471" s="52"/>
      <c r="BA471" s="52"/>
      <c r="BB471" s="52"/>
      <c r="BC471" s="52"/>
      <c r="BD471" s="52"/>
      <c r="BE471" s="52"/>
      <c r="BF471" s="52"/>
      <c r="BG471" s="52"/>
      <c r="BH471" s="52"/>
      <c r="BI471" s="52"/>
      <c r="BJ471" s="52"/>
      <c r="BK471" s="52"/>
      <c r="BL471" s="52"/>
      <c r="BM471" s="52"/>
      <c r="BN471" s="52"/>
      <c r="BO471" s="52"/>
    </row>
    <row r="472" spans="1:67" s="42" customFormat="1">
      <c r="A472" s="42" t="s">
        <v>190</v>
      </c>
      <c r="C472" s="43"/>
      <c r="E472" s="44">
        <f>SUM(E474)</f>
        <v>12000</v>
      </c>
      <c r="F472" s="44">
        <v>17000</v>
      </c>
      <c r="G472" s="45">
        <f t="shared" si="17"/>
        <v>-5000</v>
      </c>
      <c r="H472" s="46">
        <f t="shared" ref="H472:H503" si="20">G472/E472</f>
        <v>-0.41666666666666669</v>
      </c>
      <c r="I472" s="30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  <c r="AA472" s="47"/>
      <c r="AB472" s="47"/>
      <c r="AC472" s="47"/>
      <c r="AD472" s="47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  <c r="AT472" s="47"/>
      <c r="AU472" s="47"/>
      <c r="AV472" s="47"/>
      <c r="AW472" s="47"/>
      <c r="AX472" s="47"/>
      <c r="AY472" s="47"/>
      <c r="AZ472" s="47"/>
      <c r="BA472" s="47"/>
      <c r="BB472" s="47"/>
      <c r="BC472" s="47"/>
      <c r="BD472" s="47"/>
      <c r="BE472" s="47"/>
      <c r="BF472" s="47"/>
      <c r="BG472" s="47"/>
      <c r="BH472" s="47"/>
      <c r="BI472" s="47"/>
      <c r="BJ472" s="47"/>
      <c r="BK472" s="47"/>
      <c r="BL472" s="47"/>
      <c r="BM472" s="47"/>
      <c r="BN472" s="47"/>
      <c r="BO472" s="47"/>
    </row>
    <row r="473" spans="1:67" s="48" customFormat="1">
      <c r="A473" s="48" t="s">
        <v>20</v>
      </c>
      <c r="C473" s="49"/>
      <c r="E473" s="50">
        <v>12000</v>
      </c>
      <c r="F473" s="50">
        <v>17000</v>
      </c>
      <c r="G473" s="19">
        <f t="shared" si="17"/>
        <v>-5000</v>
      </c>
      <c r="H473" s="20">
        <f t="shared" si="20"/>
        <v>-0.41666666666666669</v>
      </c>
      <c r="I473" s="51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  <c r="AC473" s="52"/>
      <c r="AD473" s="52"/>
      <c r="AE473" s="52"/>
      <c r="AF473" s="52"/>
      <c r="AG473" s="52"/>
      <c r="AH473" s="52"/>
      <c r="AI473" s="52"/>
      <c r="AJ473" s="52"/>
      <c r="AK473" s="52"/>
      <c r="AL473" s="52"/>
      <c r="AM473" s="52"/>
      <c r="AN473" s="52"/>
      <c r="AO473" s="52"/>
      <c r="AP473" s="52"/>
      <c r="AQ473" s="52"/>
      <c r="AR473" s="52"/>
      <c r="AS473" s="52"/>
      <c r="AT473" s="52"/>
      <c r="AU473" s="52"/>
      <c r="AV473" s="52"/>
      <c r="AW473" s="52"/>
      <c r="AX473" s="52"/>
      <c r="AY473" s="52"/>
      <c r="AZ473" s="52"/>
      <c r="BA473" s="52"/>
      <c r="BB473" s="52"/>
      <c r="BC473" s="52"/>
      <c r="BD473" s="52"/>
      <c r="BE473" s="52"/>
      <c r="BF473" s="52"/>
      <c r="BG473" s="52"/>
      <c r="BH473" s="52"/>
      <c r="BI473" s="52"/>
      <c r="BJ473" s="52"/>
      <c r="BK473" s="52"/>
      <c r="BL473" s="52"/>
      <c r="BM473" s="52"/>
      <c r="BN473" s="52"/>
      <c r="BO473" s="52"/>
    </row>
    <row r="474" spans="1:67" s="48" customFormat="1">
      <c r="A474" s="48">
        <v>3</v>
      </c>
      <c r="B474" s="48" t="s">
        <v>15</v>
      </c>
      <c r="C474" s="49" t="s">
        <v>184</v>
      </c>
      <c r="E474" s="50">
        <v>12000</v>
      </c>
      <c r="F474" s="50">
        <v>17000</v>
      </c>
      <c r="G474" s="19">
        <f t="shared" si="17"/>
        <v>-5000</v>
      </c>
      <c r="H474" s="20">
        <f t="shared" si="20"/>
        <v>-0.41666666666666669</v>
      </c>
      <c r="I474" s="51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  <c r="AC474" s="52"/>
      <c r="AD474" s="52"/>
      <c r="AE474" s="52"/>
      <c r="AF474" s="52"/>
      <c r="AG474" s="52"/>
      <c r="AH474" s="52"/>
      <c r="AI474" s="52"/>
      <c r="AJ474" s="52"/>
      <c r="AK474" s="52"/>
      <c r="AL474" s="52"/>
      <c r="AM474" s="52"/>
      <c r="AN474" s="52"/>
      <c r="AO474" s="52"/>
      <c r="AP474" s="52"/>
      <c r="AQ474" s="52"/>
      <c r="AR474" s="52"/>
      <c r="AS474" s="52"/>
      <c r="AT474" s="52"/>
      <c r="AU474" s="52"/>
      <c r="AV474" s="52"/>
      <c r="AW474" s="52"/>
      <c r="AX474" s="52"/>
      <c r="AY474" s="52"/>
      <c r="AZ474" s="52"/>
      <c r="BA474" s="52"/>
      <c r="BB474" s="52"/>
      <c r="BC474" s="52"/>
      <c r="BD474" s="52"/>
      <c r="BE474" s="52"/>
      <c r="BF474" s="52"/>
      <c r="BG474" s="52"/>
      <c r="BH474" s="52"/>
      <c r="BI474" s="52"/>
      <c r="BJ474" s="52"/>
      <c r="BK474" s="52"/>
      <c r="BL474" s="52"/>
      <c r="BM474" s="52"/>
      <c r="BN474" s="52"/>
      <c r="BO474" s="52"/>
    </row>
    <row r="475" spans="1:67" s="48" customFormat="1">
      <c r="A475" s="48">
        <v>36</v>
      </c>
      <c r="B475" s="48" t="s">
        <v>189</v>
      </c>
      <c r="C475" s="49" t="s">
        <v>184</v>
      </c>
      <c r="E475" s="50">
        <v>12000</v>
      </c>
      <c r="F475" s="50">
        <v>17000</v>
      </c>
      <c r="G475" s="19">
        <f t="shared" si="17"/>
        <v>-5000</v>
      </c>
      <c r="H475" s="20">
        <f t="shared" si="20"/>
        <v>-0.41666666666666669</v>
      </c>
      <c r="I475" s="51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  <c r="AC475" s="52"/>
      <c r="AD475" s="52"/>
      <c r="AE475" s="52"/>
      <c r="AF475" s="52"/>
      <c r="AG475" s="52"/>
      <c r="AH475" s="52"/>
      <c r="AI475" s="52"/>
      <c r="AJ475" s="52"/>
      <c r="AK475" s="52"/>
      <c r="AL475" s="52"/>
      <c r="AM475" s="52"/>
      <c r="AN475" s="52"/>
      <c r="AO475" s="52"/>
      <c r="AP475" s="52"/>
      <c r="AQ475" s="52"/>
      <c r="AR475" s="52"/>
      <c r="AS475" s="52"/>
      <c r="AT475" s="52"/>
      <c r="AU475" s="52"/>
      <c r="AV475" s="52"/>
      <c r="AW475" s="52"/>
      <c r="AX475" s="52"/>
      <c r="AY475" s="52"/>
      <c r="AZ475" s="52"/>
      <c r="BA475" s="52"/>
      <c r="BB475" s="52"/>
      <c r="BC475" s="52"/>
      <c r="BD475" s="52"/>
      <c r="BE475" s="52"/>
      <c r="BF475" s="52"/>
      <c r="BG475" s="52"/>
      <c r="BH475" s="52"/>
      <c r="BI475" s="52"/>
      <c r="BJ475" s="52"/>
      <c r="BK475" s="52"/>
      <c r="BL475" s="52"/>
      <c r="BM475" s="52"/>
      <c r="BN475" s="52"/>
      <c r="BO475" s="52"/>
    </row>
    <row r="476" spans="1:67" s="48" customFormat="1">
      <c r="A476" s="48">
        <v>363</v>
      </c>
      <c r="B476" s="48" t="s">
        <v>191</v>
      </c>
      <c r="C476" s="49" t="s">
        <v>184</v>
      </c>
      <c r="E476" s="50">
        <v>12000</v>
      </c>
      <c r="F476" s="50">
        <v>17000</v>
      </c>
      <c r="G476" s="19">
        <f t="shared" si="17"/>
        <v>-5000</v>
      </c>
      <c r="H476" s="20">
        <f t="shared" si="20"/>
        <v>-0.41666666666666669</v>
      </c>
      <c r="I476" s="51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  <c r="AC476" s="52"/>
      <c r="AD476" s="52"/>
      <c r="AE476" s="52"/>
      <c r="AF476" s="52"/>
      <c r="AG476" s="52"/>
      <c r="AH476" s="52"/>
      <c r="AI476" s="52"/>
      <c r="AJ476" s="52"/>
      <c r="AK476" s="52"/>
      <c r="AL476" s="52"/>
      <c r="AM476" s="52"/>
      <c r="AN476" s="52"/>
      <c r="AO476" s="52"/>
      <c r="AP476" s="52"/>
      <c r="AQ476" s="52"/>
      <c r="AR476" s="52"/>
      <c r="AS476" s="52"/>
      <c r="AT476" s="52"/>
      <c r="AU476" s="52"/>
      <c r="AV476" s="52"/>
      <c r="AW476" s="52"/>
      <c r="AX476" s="52"/>
      <c r="AY476" s="52"/>
      <c r="AZ476" s="52"/>
      <c r="BA476" s="52"/>
      <c r="BB476" s="52"/>
      <c r="BC476" s="52"/>
      <c r="BD476" s="52"/>
      <c r="BE476" s="52"/>
      <c r="BF476" s="52"/>
      <c r="BG476" s="52"/>
      <c r="BH476" s="52"/>
      <c r="BI476" s="52"/>
      <c r="BJ476" s="52"/>
      <c r="BK476" s="52"/>
      <c r="BL476" s="52"/>
      <c r="BM476" s="52"/>
      <c r="BN476" s="52"/>
      <c r="BO476" s="52"/>
    </row>
    <row r="477" spans="1:67" s="42" customFormat="1">
      <c r="A477" s="42" t="s">
        <v>192</v>
      </c>
      <c r="C477" s="43"/>
      <c r="E477" s="44">
        <v>60000</v>
      </c>
      <c r="F477" s="44">
        <v>90000</v>
      </c>
      <c r="G477" s="45">
        <f t="shared" si="17"/>
        <v>-30000</v>
      </c>
      <c r="H477" s="46">
        <f t="shared" si="20"/>
        <v>-0.5</v>
      </c>
      <c r="I477" s="30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  <c r="AA477" s="47"/>
      <c r="AB477" s="47"/>
      <c r="AC477" s="47"/>
      <c r="AD477" s="47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  <c r="AT477" s="47"/>
      <c r="AU477" s="47"/>
      <c r="AV477" s="47"/>
      <c r="AW477" s="47"/>
      <c r="AX477" s="47"/>
      <c r="AY477" s="47"/>
      <c r="AZ477" s="47"/>
      <c r="BA477" s="47"/>
      <c r="BB477" s="47"/>
      <c r="BC477" s="47"/>
      <c r="BD477" s="47"/>
      <c r="BE477" s="47"/>
      <c r="BF477" s="47"/>
      <c r="BG477" s="47"/>
      <c r="BH477" s="47"/>
      <c r="BI477" s="47"/>
      <c r="BJ477" s="47"/>
      <c r="BK477" s="47"/>
      <c r="BL477" s="47"/>
      <c r="BM477" s="47"/>
      <c r="BN477" s="47"/>
      <c r="BO477" s="47"/>
    </row>
    <row r="478" spans="1:67" s="48" customFormat="1">
      <c r="A478" s="48" t="s">
        <v>14</v>
      </c>
      <c r="C478" s="49"/>
      <c r="E478" s="50">
        <v>60000</v>
      </c>
      <c r="F478" s="50">
        <v>90000</v>
      </c>
      <c r="G478" s="19">
        <f t="shared" ref="G478:G541" si="21">E478-F478</f>
        <v>-30000</v>
      </c>
      <c r="H478" s="20">
        <f t="shared" si="20"/>
        <v>-0.5</v>
      </c>
      <c r="I478" s="51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  <c r="AC478" s="52"/>
      <c r="AD478" s="52"/>
      <c r="AE478" s="52"/>
      <c r="AF478" s="52"/>
      <c r="AG478" s="52"/>
      <c r="AH478" s="52"/>
      <c r="AI478" s="52"/>
      <c r="AJ478" s="52"/>
      <c r="AK478" s="52"/>
      <c r="AL478" s="52"/>
      <c r="AM478" s="52"/>
      <c r="AN478" s="52"/>
      <c r="AO478" s="52"/>
      <c r="AP478" s="52"/>
      <c r="AQ478" s="52"/>
      <c r="AR478" s="52"/>
      <c r="AS478" s="52"/>
      <c r="AT478" s="52"/>
      <c r="AU478" s="52"/>
      <c r="AV478" s="52"/>
      <c r="AW478" s="52"/>
      <c r="AX478" s="52"/>
      <c r="AY478" s="52"/>
      <c r="AZ478" s="52"/>
      <c r="BA478" s="52"/>
      <c r="BB478" s="52"/>
      <c r="BC478" s="52"/>
      <c r="BD478" s="52"/>
      <c r="BE478" s="52"/>
      <c r="BF478" s="52"/>
      <c r="BG478" s="52"/>
      <c r="BH478" s="52"/>
      <c r="BI478" s="52"/>
      <c r="BJ478" s="52"/>
      <c r="BK478" s="52"/>
      <c r="BL478" s="52"/>
      <c r="BM478" s="52"/>
      <c r="BN478" s="52"/>
      <c r="BO478" s="52"/>
    </row>
    <row r="479" spans="1:67" s="48" customFormat="1">
      <c r="A479" s="48">
        <v>3</v>
      </c>
      <c r="B479" s="48" t="s">
        <v>15</v>
      </c>
      <c r="C479" s="49" t="s">
        <v>193</v>
      </c>
      <c r="E479" s="50">
        <v>60000</v>
      </c>
      <c r="F479" s="50">
        <v>90000</v>
      </c>
      <c r="G479" s="19">
        <f t="shared" si="21"/>
        <v>-30000</v>
      </c>
      <c r="H479" s="20">
        <f t="shared" si="20"/>
        <v>-0.5</v>
      </c>
      <c r="I479" s="51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  <c r="AC479" s="52"/>
      <c r="AD479" s="52"/>
      <c r="AE479" s="52"/>
      <c r="AF479" s="52"/>
      <c r="AG479" s="52"/>
      <c r="AH479" s="52"/>
      <c r="AI479" s="52"/>
      <c r="AJ479" s="52"/>
      <c r="AK479" s="52"/>
      <c r="AL479" s="52"/>
      <c r="AM479" s="52"/>
      <c r="AN479" s="52"/>
      <c r="AO479" s="52"/>
      <c r="AP479" s="52"/>
      <c r="AQ479" s="52"/>
      <c r="AR479" s="52"/>
      <c r="AS479" s="52"/>
      <c r="AT479" s="52"/>
      <c r="AU479" s="52"/>
      <c r="AV479" s="52"/>
      <c r="AW479" s="52"/>
      <c r="AX479" s="52"/>
      <c r="AY479" s="52"/>
      <c r="AZ479" s="52"/>
      <c r="BA479" s="52"/>
      <c r="BB479" s="52"/>
      <c r="BC479" s="52"/>
      <c r="BD479" s="52"/>
      <c r="BE479" s="52"/>
      <c r="BF479" s="52"/>
      <c r="BG479" s="52"/>
      <c r="BH479" s="52"/>
      <c r="BI479" s="52"/>
      <c r="BJ479" s="52"/>
      <c r="BK479" s="52"/>
      <c r="BL479" s="52"/>
      <c r="BM479" s="52"/>
      <c r="BN479" s="52"/>
      <c r="BO479" s="52"/>
    </row>
    <row r="480" spans="1:67" s="48" customFormat="1">
      <c r="A480" s="48">
        <v>37</v>
      </c>
      <c r="B480" s="48" t="s">
        <v>17</v>
      </c>
      <c r="C480" s="49" t="s">
        <v>193</v>
      </c>
      <c r="E480" s="50">
        <v>60000</v>
      </c>
      <c r="F480" s="50">
        <v>90000</v>
      </c>
      <c r="G480" s="19">
        <f t="shared" si="21"/>
        <v>-30000</v>
      </c>
      <c r="H480" s="20">
        <f t="shared" si="20"/>
        <v>-0.5</v>
      </c>
      <c r="I480" s="51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  <c r="AB480" s="52"/>
      <c r="AC480" s="52"/>
      <c r="AD480" s="52"/>
      <c r="AE480" s="52"/>
      <c r="AF480" s="52"/>
      <c r="AG480" s="52"/>
      <c r="AH480" s="52"/>
      <c r="AI480" s="52"/>
      <c r="AJ480" s="52"/>
      <c r="AK480" s="52"/>
      <c r="AL480" s="52"/>
      <c r="AM480" s="52"/>
      <c r="AN480" s="52"/>
      <c r="AO480" s="52"/>
      <c r="AP480" s="52"/>
      <c r="AQ480" s="52"/>
      <c r="AR480" s="52"/>
      <c r="AS480" s="52"/>
      <c r="AT480" s="52"/>
      <c r="AU480" s="52"/>
      <c r="AV480" s="52"/>
      <c r="AW480" s="52"/>
      <c r="AX480" s="52"/>
      <c r="AY480" s="52"/>
      <c r="AZ480" s="52"/>
      <c r="BA480" s="52"/>
      <c r="BB480" s="52"/>
      <c r="BC480" s="52"/>
      <c r="BD480" s="52"/>
      <c r="BE480" s="52"/>
      <c r="BF480" s="52"/>
      <c r="BG480" s="52"/>
      <c r="BH480" s="52"/>
      <c r="BI480" s="52"/>
      <c r="BJ480" s="52"/>
      <c r="BK480" s="52"/>
      <c r="BL480" s="52"/>
      <c r="BM480" s="52"/>
      <c r="BN480" s="52"/>
      <c r="BO480" s="52"/>
    </row>
    <row r="481" spans="1:67" s="48" customFormat="1">
      <c r="A481" s="48">
        <v>372</v>
      </c>
      <c r="B481" s="48" t="s">
        <v>194</v>
      </c>
      <c r="C481" s="49" t="s">
        <v>193</v>
      </c>
      <c r="E481" s="50">
        <v>60000</v>
      </c>
      <c r="F481" s="50">
        <v>90000</v>
      </c>
      <c r="G481" s="19">
        <f t="shared" si="21"/>
        <v>-30000</v>
      </c>
      <c r="H481" s="20">
        <f t="shared" si="20"/>
        <v>-0.5</v>
      </c>
      <c r="I481" s="51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  <c r="AC481" s="52"/>
      <c r="AD481" s="52"/>
      <c r="AE481" s="52"/>
      <c r="AF481" s="52"/>
      <c r="AG481" s="52"/>
      <c r="AH481" s="52"/>
      <c r="AI481" s="52"/>
      <c r="AJ481" s="52"/>
      <c r="AK481" s="52"/>
      <c r="AL481" s="52"/>
      <c r="AM481" s="52"/>
      <c r="AN481" s="52"/>
      <c r="AO481" s="52"/>
      <c r="AP481" s="52"/>
      <c r="AQ481" s="52"/>
      <c r="AR481" s="52"/>
      <c r="AS481" s="52"/>
      <c r="AT481" s="52"/>
      <c r="AU481" s="52"/>
      <c r="AV481" s="52"/>
      <c r="AW481" s="52"/>
      <c r="AX481" s="52"/>
      <c r="AY481" s="52"/>
      <c r="AZ481" s="52"/>
      <c r="BA481" s="52"/>
      <c r="BB481" s="52"/>
      <c r="BC481" s="52"/>
      <c r="BD481" s="52"/>
      <c r="BE481" s="52"/>
      <c r="BF481" s="52"/>
      <c r="BG481" s="52"/>
      <c r="BH481" s="52"/>
      <c r="BI481" s="52"/>
      <c r="BJ481" s="52"/>
      <c r="BK481" s="52"/>
      <c r="BL481" s="52"/>
      <c r="BM481" s="52"/>
      <c r="BN481" s="52"/>
      <c r="BO481" s="52"/>
    </row>
    <row r="482" spans="1:67" s="42" customFormat="1">
      <c r="A482" s="42" t="s">
        <v>195</v>
      </c>
      <c r="C482" s="43"/>
      <c r="E482" s="44">
        <v>15000</v>
      </c>
      <c r="F482" s="44">
        <v>15000</v>
      </c>
      <c r="G482" s="45">
        <f t="shared" si="21"/>
        <v>0</v>
      </c>
      <c r="H482" s="46">
        <f t="shared" si="20"/>
        <v>0</v>
      </c>
      <c r="I482" s="30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  <c r="AA482" s="47"/>
      <c r="AB482" s="47"/>
      <c r="AC482" s="47"/>
      <c r="AD482" s="47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  <c r="AT482" s="47"/>
      <c r="AU482" s="47"/>
      <c r="AV482" s="47"/>
      <c r="AW482" s="47"/>
      <c r="AX482" s="47"/>
      <c r="AY482" s="47"/>
      <c r="AZ482" s="47"/>
      <c r="BA482" s="47"/>
      <c r="BB482" s="47"/>
      <c r="BC482" s="47"/>
      <c r="BD482" s="47"/>
      <c r="BE482" s="47"/>
      <c r="BF482" s="47"/>
      <c r="BG482" s="47"/>
      <c r="BH482" s="47"/>
      <c r="BI482" s="47"/>
      <c r="BJ482" s="47"/>
      <c r="BK482" s="47"/>
      <c r="BL482" s="47"/>
      <c r="BM482" s="47"/>
      <c r="BN482" s="47"/>
      <c r="BO482" s="47"/>
    </row>
    <row r="483" spans="1:67" s="48" customFormat="1">
      <c r="A483" s="48" t="s">
        <v>14</v>
      </c>
      <c r="C483" s="49"/>
      <c r="E483" s="50">
        <v>15000</v>
      </c>
      <c r="F483" s="50">
        <v>15000</v>
      </c>
      <c r="G483" s="19">
        <f t="shared" si="21"/>
        <v>0</v>
      </c>
      <c r="H483" s="20">
        <f t="shared" si="20"/>
        <v>0</v>
      </c>
      <c r="I483" s="51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  <c r="AC483" s="52"/>
      <c r="AD483" s="52"/>
      <c r="AE483" s="52"/>
      <c r="AF483" s="52"/>
      <c r="AG483" s="52"/>
      <c r="AH483" s="52"/>
      <c r="AI483" s="52"/>
      <c r="AJ483" s="52"/>
      <c r="AK483" s="52"/>
      <c r="AL483" s="52"/>
      <c r="AM483" s="52"/>
      <c r="AN483" s="52"/>
      <c r="AO483" s="52"/>
      <c r="AP483" s="52"/>
      <c r="AQ483" s="52"/>
      <c r="AR483" s="52"/>
      <c r="AS483" s="52"/>
      <c r="AT483" s="52"/>
      <c r="AU483" s="52"/>
      <c r="AV483" s="52"/>
      <c r="AW483" s="52"/>
      <c r="AX483" s="52"/>
      <c r="AY483" s="52"/>
      <c r="AZ483" s="52"/>
      <c r="BA483" s="52"/>
      <c r="BB483" s="52"/>
      <c r="BC483" s="52"/>
      <c r="BD483" s="52"/>
      <c r="BE483" s="52"/>
      <c r="BF483" s="52"/>
      <c r="BG483" s="52"/>
      <c r="BH483" s="52"/>
      <c r="BI483" s="52"/>
      <c r="BJ483" s="52"/>
      <c r="BK483" s="52"/>
      <c r="BL483" s="52"/>
      <c r="BM483" s="52"/>
      <c r="BN483" s="52"/>
      <c r="BO483" s="52"/>
    </row>
    <row r="484" spans="1:67" s="48" customFormat="1">
      <c r="A484" s="48">
        <v>3</v>
      </c>
      <c r="B484" s="48" t="s">
        <v>15</v>
      </c>
      <c r="C484" s="49" t="s">
        <v>193</v>
      </c>
      <c r="E484" s="50">
        <v>15000</v>
      </c>
      <c r="F484" s="50">
        <v>15000</v>
      </c>
      <c r="G484" s="19">
        <f t="shared" si="21"/>
        <v>0</v>
      </c>
      <c r="H484" s="20">
        <f t="shared" si="20"/>
        <v>0</v>
      </c>
      <c r="I484" s="51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  <c r="AC484" s="52"/>
      <c r="AD484" s="52"/>
      <c r="AE484" s="52"/>
      <c r="AF484" s="52"/>
      <c r="AG484" s="52"/>
      <c r="AH484" s="52"/>
      <c r="AI484" s="52"/>
      <c r="AJ484" s="52"/>
      <c r="AK484" s="52"/>
      <c r="AL484" s="52"/>
      <c r="AM484" s="52"/>
      <c r="AN484" s="52"/>
      <c r="AO484" s="52"/>
      <c r="AP484" s="52"/>
      <c r="AQ484" s="52"/>
      <c r="AR484" s="52"/>
      <c r="AS484" s="52"/>
      <c r="AT484" s="52"/>
      <c r="AU484" s="52"/>
      <c r="AV484" s="52"/>
      <c r="AW484" s="52"/>
      <c r="AX484" s="52"/>
      <c r="AY484" s="52"/>
      <c r="AZ484" s="52"/>
      <c r="BA484" s="52"/>
      <c r="BB484" s="52"/>
      <c r="BC484" s="52"/>
      <c r="BD484" s="52"/>
      <c r="BE484" s="52"/>
      <c r="BF484" s="52"/>
      <c r="BG484" s="52"/>
      <c r="BH484" s="52"/>
      <c r="BI484" s="52"/>
      <c r="BJ484" s="52"/>
      <c r="BK484" s="52"/>
      <c r="BL484" s="52"/>
      <c r="BM484" s="52"/>
      <c r="BN484" s="52"/>
      <c r="BO484" s="52"/>
    </row>
    <row r="485" spans="1:67" s="48" customFormat="1">
      <c r="A485" s="48">
        <v>37</v>
      </c>
      <c r="B485" s="48" t="s">
        <v>17</v>
      </c>
      <c r="C485" s="49" t="s">
        <v>193</v>
      </c>
      <c r="E485" s="50">
        <v>15000</v>
      </c>
      <c r="F485" s="50">
        <v>15000</v>
      </c>
      <c r="G485" s="19">
        <f t="shared" si="21"/>
        <v>0</v>
      </c>
      <c r="H485" s="20">
        <f t="shared" si="20"/>
        <v>0</v>
      </c>
      <c r="I485" s="51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  <c r="AC485" s="52"/>
      <c r="AD485" s="52"/>
      <c r="AE485" s="52"/>
      <c r="AF485" s="52"/>
      <c r="AG485" s="52"/>
      <c r="AH485" s="52"/>
      <c r="AI485" s="52"/>
      <c r="AJ485" s="52"/>
      <c r="AK485" s="52"/>
      <c r="AL485" s="52"/>
      <c r="AM485" s="52"/>
      <c r="AN485" s="52"/>
      <c r="AO485" s="52"/>
      <c r="AP485" s="52"/>
      <c r="AQ485" s="52"/>
      <c r="AR485" s="52"/>
      <c r="AS485" s="52"/>
      <c r="AT485" s="52"/>
      <c r="AU485" s="52"/>
      <c r="AV485" s="52"/>
      <c r="AW485" s="52"/>
      <c r="AX485" s="52"/>
      <c r="AY485" s="52"/>
      <c r="AZ485" s="52"/>
      <c r="BA485" s="52"/>
      <c r="BB485" s="52"/>
      <c r="BC485" s="52"/>
      <c r="BD485" s="52"/>
      <c r="BE485" s="52"/>
      <c r="BF485" s="52"/>
      <c r="BG485" s="52"/>
      <c r="BH485" s="52"/>
      <c r="BI485" s="52"/>
      <c r="BJ485" s="52"/>
      <c r="BK485" s="52"/>
      <c r="BL485" s="52"/>
      <c r="BM485" s="52"/>
      <c r="BN485" s="52"/>
      <c r="BO485" s="52"/>
    </row>
    <row r="486" spans="1:67" s="48" customFormat="1">
      <c r="A486" s="48">
        <v>372</v>
      </c>
      <c r="B486" s="48" t="s">
        <v>194</v>
      </c>
      <c r="C486" s="49" t="s">
        <v>193</v>
      </c>
      <c r="E486" s="50">
        <v>15000</v>
      </c>
      <c r="F486" s="50">
        <v>15000</v>
      </c>
      <c r="G486" s="19">
        <f t="shared" si="21"/>
        <v>0</v>
      </c>
      <c r="H486" s="20">
        <f t="shared" si="20"/>
        <v>0</v>
      </c>
      <c r="I486" s="51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  <c r="AC486" s="52"/>
      <c r="AD486" s="52"/>
      <c r="AE486" s="52"/>
      <c r="AF486" s="52"/>
      <c r="AG486" s="52"/>
      <c r="AH486" s="52"/>
      <c r="AI486" s="52"/>
      <c r="AJ486" s="52"/>
      <c r="AK486" s="52"/>
      <c r="AL486" s="52"/>
      <c r="AM486" s="52"/>
      <c r="AN486" s="52"/>
      <c r="AO486" s="52"/>
      <c r="AP486" s="52"/>
      <c r="AQ486" s="52"/>
      <c r="AR486" s="52"/>
      <c r="AS486" s="52"/>
      <c r="AT486" s="52"/>
      <c r="AU486" s="52"/>
      <c r="AV486" s="52"/>
      <c r="AW486" s="52"/>
      <c r="AX486" s="52"/>
      <c r="AY486" s="52"/>
      <c r="AZ486" s="52"/>
      <c r="BA486" s="52"/>
      <c r="BB486" s="52"/>
      <c r="BC486" s="52"/>
      <c r="BD486" s="52"/>
      <c r="BE486" s="52"/>
      <c r="BF486" s="52"/>
      <c r="BG486" s="52"/>
      <c r="BH486" s="52"/>
      <c r="BI486" s="52"/>
      <c r="BJ486" s="52"/>
      <c r="BK486" s="52"/>
      <c r="BL486" s="52"/>
      <c r="BM486" s="52"/>
      <c r="BN486" s="52"/>
      <c r="BO486" s="52"/>
    </row>
    <row r="487" spans="1:67" s="42" customFormat="1">
      <c r="A487" s="42" t="s">
        <v>196</v>
      </c>
      <c r="C487" s="43"/>
      <c r="E487" s="44">
        <f>SUM(E489)</f>
        <v>80000</v>
      </c>
      <c r="F487" s="44">
        <f>SUM(F489)</f>
        <v>80000</v>
      </c>
      <c r="G487" s="45">
        <f t="shared" si="21"/>
        <v>0</v>
      </c>
      <c r="H487" s="46">
        <f t="shared" si="20"/>
        <v>0</v>
      </c>
      <c r="I487" s="30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  <c r="AA487" s="47"/>
      <c r="AB487" s="47"/>
      <c r="AC487" s="47"/>
      <c r="AD487" s="47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  <c r="AT487" s="47"/>
      <c r="AU487" s="47"/>
      <c r="AV487" s="47"/>
      <c r="AW487" s="47"/>
      <c r="AX487" s="47"/>
      <c r="AY487" s="47"/>
      <c r="AZ487" s="47"/>
      <c r="BA487" s="47"/>
      <c r="BB487" s="47"/>
      <c r="BC487" s="47"/>
      <c r="BD487" s="47"/>
      <c r="BE487" s="47"/>
      <c r="BF487" s="47"/>
      <c r="BG487" s="47"/>
      <c r="BH487" s="47"/>
      <c r="BI487" s="47"/>
      <c r="BJ487" s="47"/>
      <c r="BK487" s="47"/>
      <c r="BL487" s="47"/>
      <c r="BM487" s="47"/>
      <c r="BN487" s="47"/>
      <c r="BO487" s="47"/>
    </row>
    <row r="488" spans="1:67" s="48" customFormat="1">
      <c r="A488" s="48" t="s">
        <v>14</v>
      </c>
      <c r="C488" s="49"/>
      <c r="E488" s="50">
        <v>80000</v>
      </c>
      <c r="F488" s="50">
        <v>80000</v>
      </c>
      <c r="G488" s="19">
        <f t="shared" si="21"/>
        <v>0</v>
      </c>
      <c r="H488" s="20">
        <f t="shared" si="20"/>
        <v>0</v>
      </c>
      <c r="I488" s="51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  <c r="AC488" s="52"/>
      <c r="AD488" s="52"/>
      <c r="AE488" s="52"/>
      <c r="AF488" s="52"/>
      <c r="AG488" s="52"/>
      <c r="AH488" s="52"/>
      <c r="AI488" s="52"/>
      <c r="AJ488" s="52"/>
      <c r="AK488" s="52"/>
      <c r="AL488" s="52"/>
      <c r="AM488" s="52"/>
      <c r="AN488" s="52"/>
      <c r="AO488" s="52"/>
      <c r="AP488" s="52"/>
      <c r="AQ488" s="52"/>
      <c r="AR488" s="52"/>
      <c r="AS488" s="52"/>
      <c r="AT488" s="52"/>
      <c r="AU488" s="52"/>
      <c r="AV488" s="52"/>
      <c r="AW488" s="52"/>
      <c r="AX488" s="52"/>
      <c r="AY488" s="52"/>
      <c r="AZ488" s="52"/>
      <c r="BA488" s="52"/>
      <c r="BB488" s="52"/>
      <c r="BC488" s="52"/>
      <c r="BD488" s="52"/>
      <c r="BE488" s="52"/>
      <c r="BF488" s="52"/>
      <c r="BG488" s="52"/>
      <c r="BH488" s="52"/>
      <c r="BI488" s="52"/>
      <c r="BJ488" s="52"/>
      <c r="BK488" s="52"/>
      <c r="BL488" s="52"/>
      <c r="BM488" s="52"/>
      <c r="BN488" s="52"/>
      <c r="BO488" s="52"/>
    </row>
    <row r="489" spans="1:67" s="48" customFormat="1">
      <c r="A489" s="48">
        <v>3</v>
      </c>
      <c r="B489" s="48" t="s">
        <v>15</v>
      </c>
      <c r="C489" s="49" t="s">
        <v>193</v>
      </c>
      <c r="E489" s="50">
        <v>80000</v>
      </c>
      <c r="F489" s="50">
        <v>80000</v>
      </c>
      <c r="G489" s="19">
        <f t="shared" si="21"/>
        <v>0</v>
      </c>
      <c r="H489" s="20">
        <f t="shared" si="20"/>
        <v>0</v>
      </c>
      <c r="I489" s="51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  <c r="AC489" s="52"/>
      <c r="AD489" s="52"/>
      <c r="AE489" s="52"/>
      <c r="AF489" s="52"/>
      <c r="AG489" s="52"/>
      <c r="AH489" s="52"/>
      <c r="AI489" s="52"/>
      <c r="AJ489" s="52"/>
      <c r="AK489" s="52"/>
      <c r="AL489" s="52"/>
      <c r="AM489" s="52"/>
      <c r="AN489" s="52"/>
      <c r="AO489" s="52"/>
      <c r="AP489" s="52"/>
      <c r="AQ489" s="52"/>
      <c r="AR489" s="52"/>
      <c r="AS489" s="52"/>
      <c r="AT489" s="52"/>
      <c r="AU489" s="52"/>
      <c r="AV489" s="52"/>
      <c r="AW489" s="52"/>
      <c r="AX489" s="52"/>
      <c r="AY489" s="52"/>
      <c r="AZ489" s="52"/>
      <c r="BA489" s="52"/>
      <c r="BB489" s="52"/>
      <c r="BC489" s="52"/>
      <c r="BD489" s="52"/>
      <c r="BE489" s="52"/>
      <c r="BF489" s="52"/>
      <c r="BG489" s="52"/>
      <c r="BH489" s="52"/>
      <c r="BI489" s="52"/>
      <c r="BJ489" s="52"/>
      <c r="BK489" s="52"/>
      <c r="BL489" s="52"/>
      <c r="BM489" s="52"/>
      <c r="BN489" s="52"/>
      <c r="BO489" s="52"/>
    </row>
    <row r="490" spans="1:67" s="48" customFormat="1">
      <c r="A490" s="48">
        <v>37</v>
      </c>
      <c r="B490" s="48" t="s">
        <v>17</v>
      </c>
      <c r="C490" s="49" t="s">
        <v>193</v>
      </c>
      <c r="E490" s="50">
        <v>80000</v>
      </c>
      <c r="F490" s="50">
        <v>80000</v>
      </c>
      <c r="G490" s="19">
        <f t="shared" si="21"/>
        <v>0</v>
      </c>
      <c r="H490" s="20">
        <f t="shared" si="20"/>
        <v>0</v>
      </c>
      <c r="I490" s="51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  <c r="AC490" s="52"/>
      <c r="AD490" s="52"/>
      <c r="AE490" s="52"/>
      <c r="AF490" s="52"/>
      <c r="AG490" s="52"/>
      <c r="AH490" s="52"/>
      <c r="AI490" s="52"/>
      <c r="AJ490" s="52"/>
      <c r="AK490" s="52"/>
      <c r="AL490" s="52"/>
      <c r="AM490" s="52"/>
      <c r="AN490" s="52"/>
      <c r="AO490" s="52"/>
      <c r="AP490" s="52"/>
      <c r="AQ490" s="52"/>
      <c r="AR490" s="52"/>
      <c r="AS490" s="52"/>
      <c r="AT490" s="52"/>
      <c r="AU490" s="52"/>
      <c r="AV490" s="52"/>
      <c r="AW490" s="52"/>
      <c r="AX490" s="52"/>
      <c r="AY490" s="52"/>
      <c r="AZ490" s="52"/>
      <c r="BA490" s="52"/>
      <c r="BB490" s="52"/>
      <c r="BC490" s="52"/>
      <c r="BD490" s="52"/>
      <c r="BE490" s="52"/>
      <c r="BF490" s="52"/>
      <c r="BG490" s="52"/>
      <c r="BH490" s="52"/>
      <c r="BI490" s="52"/>
      <c r="BJ490" s="52"/>
      <c r="BK490" s="52"/>
      <c r="BL490" s="52"/>
      <c r="BM490" s="52"/>
      <c r="BN490" s="52"/>
      <c r="BO490" s="52"/>
    </row>
    <row r="491" spans="1:67" s="48" customFormat="1">
      <c r="A491" s="48">
        <v>372</v>
      </c>
      <c r="B491" s="48" t="s">
        <v>194</v>
      </c>
      <c r="C491" s="49" t="s">
        <v>193</v>
      </c>
      <c r="E491" s="50">
        <v>80000</v>
      </c>
      <c r="F491" s="50">
        <v>80000</v>
      </c>
      <c r="G491" s="19">
        <f t="shared" si="21"/>
        <v>0</v>
      </c>
      <c r="H491" s="20">
        <f t="shared" si="20"/>
        <v>0</v>
      </c>
      <c r="I491" s="51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  <c r="AB491" s="52"/>
      <c r="AC491" s="52"/>
      <c r="AD491" s="52"/>
      <c r="AE491" s="52"/>
      <c r="AF491" s="52"/>
      <c r="AG491" s="52"/>
      <c r="AH491" s="52"/>
      <c r="AI491" s="52"/>
      <c r="AJ491" s="52"/>
      <c r="AK491" s="52"/>
      <c r="AL491" s="52"/>
      <c r="AM491" s="52"/>
      <c r="AN491" s="52"/>
      <c r="AO491" s="52"/>
      <c r="AP491" s="52"/>
      <c r="AQ491" s="52"/>
      <c r="AR491" s="52"/>
      <c r="AS491" s="52"/>
      <c r="AT491" s="52"/>
      <c r="AU491" s="52"/>
      <c r="AV491" s="52"/>
      <c r="AW491" s="52"/>
      <c r="AX491" s="52"/>
      <c r="AY491" s="52"/>
      <c r="AZ491" s="52"/>
      <c r="BA491" s="52"/>
      <c r="BB491" s="52"/>
      <c r="BC491" s="52"/>
      <c r="BD491" s="52"/>
      <c r="BE491" s="52"/>
      <c r="BF491" s="52"/>
      <c r="BG491" s="52"/>
      <c r="BH491" s="52"/>
      <c r="BI491" s="52"/>
      <c r="BJ491" s="52"/>
      <c r="BK491" s="52"/>
      <c r="BL491" s="52"/>
      <c r="BM491" s="52"/>
      <c r="BN491" s="52"/>
      <c r="BO491" s="52"/>
    </row>
    <row r="492" spans="1:67" s="42" customFormat="1">
      <c r="A492" s="42" t="s">
        <v>197</v>
      </c>
      <c r="C492" s="43"/>
      <c r="E492" s="44">
        <v>5000</v>
      </c>
      <c r="F492" s="44">
        <v>5000</v>
      </c>
      <c r="G492" s="45">
        <f t="shared" si="21"/>
        <v>0</v>
      </c>
      <c r="H492" s="46">
        <f t="shared" si="20"/>
        <v>0</v>
      </c>
      <c r="I492" s="30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  <c r="AA492" s="47"/>
      <c r="AB492" s="47"/>
      <c r="AC492" s="47"/>
      <c r="AD492" s="47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  <c r="AT492" s="47"/>
      <c r="AU492" s="47"/>
      <c r="AV492" s="47"/>
      <c r="AW492" s="47"/>
      <c r="AX492" s="47"/>
      <c r="AY492" s="47"/>
      <c r="AZ492" s="47"/>
      <c r="BA492" s="47"/>
      <c r="BB492" s="47"/>
      <c r="BC492" s="47"/>
      <c r="BD492" s="47"/>
      <c r="BE492" s="47"/>
      <c r="BF492" s="47"/>
      <c r="BG492" s="47"/>
      <c r="BH492" s="47"/>
      <c r="BI492" s="47"/>
      <c r="BJ492" s="47"/>
      <c r="BK492" s="47"/>
      <c r="BL492" s="47"/>
      <c r="BM492" s="47"/>
      <c r="BN492" s="47"/>
      <c r="BO492" s="47"/>
    </row>
    <row r="493" spans="1:67" s="48" customFormat="1">
      <c r="A493" s="48" t="s">
        <v>14</v>
      </c>
      <c r="C493" s="49"/>
      <c r="E493" s="50">
        <v>5000</v>
      </c>
      <c r="F493" s="50">
        <v>5000</v>
      </c>
      <c r="G493" s="19">
        <f t="shared" si="21"/>
        <v>0</v>
      </c>
      <c r="H493" s="20">
        <f t="shared" si="20"/>
        <v>0</v>
      </c>
      <c r="I493" s="51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  <c r="AB493" s="52"/>
      <c r="AC493" s="52"/>
      <c r="AD493" s="52"/>
      <c r="AE493" s="52"/>
      <c r="AF493" s="52"/>
      <c r="AG493" s="52"/>
      <c r="AH493" s="52"/>
      <c r="AI493" s="52"/>
      <c r="AJ493" s="52"/>
      <c r="AK493" s="52"/>
      <c r="AL493" s="52"/>
      <c r="AM493" s="52"/>
      <c r="AN493" s="52"/>
      <c r="AO493" s="52"/>
      <c r="AP493" s="52"/>
      <c r="AQ493" s="52"/>
      <c r="AR493" s="52"/>
      <c r="AS493" s="52"/>
      <c r="AT493" s="52"/>
      <c r="AU493" s="52"/>
      <c r="AV493" s="52"/>
      <c r="AW493" s="52"/>
      <c r="AX493" s="52"/>
      <c r="AY493" s="52"/>
      <c r="AZ493" s="52"/>
      <c r="BA493" s="52"/>
      <c r="BB493" s="52"/>
      <c r="BC493" s="52"/>
      <c r="BD493" s="52"/>
      <c r="BE493" s="52"/>
      <c r="BF493" s="52"/>
      <c r="BG493" s="52"/>
      <c r="BH493" s="52"/>
      <c r="BI493" s="52"/>
      <c r="BJ493" s="52"/>
      <c r="BK493" s="52"/>
      <c r="BL493" s="52"/>
      <c r="BM493" s="52"/>
      <c r="BN493" s="52"/>
      <c r="BO493" s="52"/>
    </row>
    <row r="494" spans="1:67" s="48" customFormat="1">
      <c r="A494" s="48">
        <v>3</v>
      </c>
      <c r="B494" s="48" t="s">
        <v>15</v>
      </c>
      <c r="C494" s="49" t="s">
        <v>184</v>
      </c>
      <c r="E494" s="50">
        <v>5000</v>
      </c>
      <c r="F494" s="50">
        <v>5000</v>
      </c>
      <c r="G494" s="19">
        <f t="shared" si="21"/>
        <v>0</v>
      </c>
      <c r="H494" s="20">
        <f t="shared" si="20"/>
        <v>0</v>
      </c>
      <c r="I494" s="51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  <c r="AB494" s="52"/>
      <c r="AC494" s="52"/>
      <c r="AD494" s="52"/>
      <c r="AE494" s="52"/>
      <c r="AF494" s="52"/>
      <c r="AG494" s="52"/>
      <c r="AH494" s="52"/>
      <c r="AI494" s="52"/>
      <c r="AJ494" s="52"/>
      <c r="AK494" s="52"/>
      <c r="AL494" s="52"/>
      <c r="AM494" s="52"/>
      <c r="AN494" s="52"/>
      <c r="AO494" s="52"/>
      <c r="AP494" s="52"/>
      <c r="AQ494" s="52"/>
      <c r="AR494" s="52"/>
      <c r="AS494" s="52"/>
      <c r="AT494" s="52"/>
      <c r="AU494" s="52"/>
      <c r="AV494" s="52"/>
      <c r="AW494" s="52"/>
      <c r="AX494" s="52"/>
      <c r="AY494" s="52"/>
      <c r="AZ494" s="52"/>
      <c r="BA494" s="52"/>
      <c r="BB494" s="52"/>
      <c r="BC494" s="52"/>
      <c r="BD494" s="52"/>
      <c r="BE494" s="52"/>
      <c r="BF494" s="52"/>
      <c r="BG494" s="52"/>
      <c r="BH494" s="52"/>
      <c r="BI494" s="52"/>
      <c r="BJ494" s="52"/>
      <c r="BK494" s="52"/>
      <c r="BL494" s="52"/>
      <c r="BM494" s="52"/>
      <c r="BN494" s="52"/>
      <c r="BO494" s="52"/>
    </row>
    <row r="495" spans="1:67" s="48" customFormat="1">
      <c r="A495" s="48">
        <v>36</v>
      </c>
      <c r="B495" s="48" t="s">
        <v>189</v>
      </c>
      <c r="C495" s="49" t="s">
        <v>184</v>
      </c>
      <c r="E495" s="50">
        <v>5000</v>
      </c>
      <c r="F495" s="50">
        <v>5000</v>
      </c>
      <c r="G495" s="19">
        <f t="shared" si="21"/>
        <v>0</v>
      </c>
      <c r="H495" s="20">
        <f t="shared" si="20"/>
        <v>0</v>
      </c>
      <c r="I495" s="51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  <c r="AB495" s="52"/>
      <c r="AC495" s="52"/>
      <c r="AD495" s="52"/>
      <c r="AE495" s="52"/>
      <c r="AF495" s="52"/>
      <c r="AG495" s="52"/>
      <c r="AH495" s="52"/>
      <c r="AI495" s="52"/>
      <c r="AJ495" s="52"/>
      <c r="AK495" s="52"/>
      <c r="AL495" s="52"/>
      <c r="AM495" s="52"/>
      <c r="AN495" s="52"/>
      <c r="AO495" s="52"/>
      <c r="AP495" s="52"/>
      <c r="AQ495" s="52"/>
      <c r="AR495" s="52"/>
      <c r="AS495" s="52"/>
      <c r="AT495" s="52"/>
      <c r="AU495" s="52"/>
      <c r="AV495" s="52"/>
      <c r="AW495" s="52"/>
      <c r="AX495" s="52"/>
      <c r="AY495" s="52"/>
      <c r="AZ495" s="52"/>
      <c r="BA495" s="52"/>
      <c r="BB495" s="52"/>
      <c r="BC495" s="52"/>
      <c r="BD495" s="52"/>
      <c r="BE495" s="52"/>
      <c r="BF495" s="52"/>
      <c r="BG495" s="52"/>
      <c r="BH495" s="52"/>
      <c r="BI495" s="52"/>
      <c r="BJ495" s="52"/>
      <c r="BK495" s="52"/>
      <c r="BL495" s="52"/>
      <c r="BM495" s="52"/>
      <c r="BN495" s="52"/>
      <c r="BO495" s="52"/>
    </row>
    <row r="496" spans="1:67" s="48" customFormat="1">
      <c r="A496" s="48">
        <v>363</v>
      </c>
      <c r="B496" s="48" t="s">
        <v>191</v>
      </c>
      <c r="C496" s="49" t="s">
        <v>184</v>
      </c>
      <c r="E496" s="50">
        <v>5000</v>
      </c>
      <c r="F496" s="50">
        <v>5000</v>
      </c>
      <c r="G496" s="19">
        <f t="shared" si="21"/>
        <v>0</v>
      </c>
      <c r="H496" s="20">
        <f t="shared" si="20"/>
        <v>0</v>
      </c>
      <c r="I496" s="51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  <c r="AB496" s="52"/>
      <c r="AC496" s="52"/>
      <c r="AD496" s="52"/>
      <c r="AE496" s="52"/>
      <c r="AF496" s="52"/>
      <c r="AG496" s="52"/>
      <c r="AH496" s="52"/>
      <c r="AI496" s="52"/>
      <c r="AJ496" s="52"/>
      <c r="AK496" s="52"/>
      <c r="AL496" s="52"/>
      <c r="AM496" s="52"/>
      <c r="AN496" s="52"/>
      <c r="AO496" s="52"/>
      <c r="AP496" s="52"/>
      <c r="AQ496" s="52"/>
      <c r="AR496" s="52"/>
      <c r="AS496" s="52"/>
      <c r="AT496" s="52"/>
      <c r="AU496" s="52"/>
      <c r="AV496" s="52"/>
      <c r="AW496" s="52"/>
      <c r="AX496" s="52"/>
      <c r="AY496" s="52"/>
      <c r="AZ496" s="52"/>
      <c r="BA496" s="52"/>
      <c r="BB496" s="52"/>
      <c r="BC496" s="52"/>
      <c r="BD496" s="52"/>
      <c r="BE496" s="52"/>
      <c r="BF496" s="52"/>
      <c r="BG496" s="52"/>
      <c r="BH496" s="52"/>
      <c r="BI496" s="52"/>
      <c r="BJ496" s="52"/>
      <c r="BK496" s="52"/>
      <c r="BL496" s="52"/>
      <c r="BM496" s="52"/>
      <c r="BN496" s="52"/>
      <c r="BO496" s="52"/>
    </row>
    <row r="497" spans="1:67" s="37" customFormat="1">
      <c r="A497" s="37" t="s">
        <v>198</v>
      </c>
      <c r="C497" s="38"/>
      <c r="E497" s="39">
        <f>SUM(E498)</f>
        <v>182000</v>
      </c>
      <c r="F497" s="39">
        <f>SUM(F498)</f>
        <v>182000</v>
      </c>
      <c r="G497" s="39">
        <f t="shared" si="21"/>
        <v>0</v>
      </c>
      <c r="H497" s="40">
        <f t="shared" si="20"/>
        <v>0</v>
      </c>
      <c r="I497" s="40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  <c r="AA497" s="41"/>
      <c r="AB497" s="41"/>
      <c r="AC497" s="41"/>
      <c r="AD497" s="41"/>
      <c r="AE497" s="41"/>
      <c r="AF497" s="41"/>
      <c r="AG497" s="41"/>
      <c r="AH497" s="41"/>
      <c r="AI497" s="41"/>
      <c r="AJ497" s="41"/>
      <c r="AK497" s="41"/>
      <c r="AL497" s="41"/>
      <c r="AM497" s="41"/>
      <c r="AN497" s="41"/>
      <c r="AO497" s="41"/>
      <c r="AP497" s="41"/>
      <c r="AQ497" s="41"/>
      <c r="AR497" s="41"/>
      <c r="AS497" s="41"/>
      <c r="AT497" s="41"/>
      <c r="AU497" s="41"/>
      <c r="AV497" s="41"/>
      <c r="AW497" s="41"/>
      <c r="AX497" s="41"/>
      <c r="AY497" s="41"/>
      <c r="AZ497" s="41"/>
      <c r="BA497" s="41"/>
      <c r="BB497" s="41"/>
      <c r="BC497" s="41"/>
      <c r="BD497" s="41"/>
      <c r="BE497" s="41"/>
      <c r="BF497" s="41"/>
      <c r="BG497" s="41"/>
      <c r="BH497" s="41"/>
      <c r="BI497" s="41"/>
      <c r="BJ497" s="41"/>
      <c r="BK497" s="41"/>
      <c r="BL497" s="41"/>
      <c r="BM497" s="41"/>
      <c r="BN497" s="41"/>
      <c r="BO497" s="41"/>
    </row>
    <row r="498" spans="1:67" s="58" customFormat="1">
      <c r="A498" s="58" t="s">
        <v>199</v>
      </c>
      <c r="C498" s="59"/>
      <c r="E498" s="60">
        <f>SUM(E500,)</f>
        <v>182000</v>
      </c>
      <c r="F498" s="60">
        <f>SUM(F500,)</f>
        <v>182000</v>
      </c>
      <c r="G498" s="45">
        <f t="shared" si="21"/>
        <v>0</v>
      </c>
      <c r="H498" s="46">
        <f t="shared" si="20"/>
        <v>0</v>
      </c>
      <c r="I498" s="30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2"/>
      <c r="AH498" s="22"/>
      <c r="AI498" s="22"/>
      <c r="AJ498" s="22"/>
      <c r="AK498" s="22"/>
      <c r="AL498" s="22"/>
      <c r="AM498" s="22"/>
      <c r="AN498" s="22"/>
      <c r="AO498" s="22"/>
      <c r="AP498" s="22"/>
      <c r="AQ498" s="22"/>
      <c r="AR498" s="22"/>
      <c r="AS498" s="22"/>
      <c r="AT498" s="22"/>
      <c r="AU498" s="22"/>
      <c r="AV498" s="22"/>
      <c r="AW498" s="22"/>
      <c r="AX498" s="22"/>
      <c r="AY498" s="22"/>
      <c r="AZ498" s="22"/>
      <c r="BA498" s="22"/>
      <c r="BB498" s="22"/>
      <c r="BC498" s="22"/>
      <c r="BD498" s="22"/>
      <c r="BE498" s="22"/>
      <c r="BF498" s="22"/>
      <c r="BG498" s="22"/>
      <c r="BH498" s="22"/>
      <c r="BI498" s="22"/>
      <c r="BJ498" s="22"/>
      <c r="BK498" s="22"/>
      <c r="BL498" s="22"/>
      <c r="BM498" s="22"/>
      <c r="BN498" s="22"/>
      <c r="BO498" s="22"/>
    </row>
    <row r="499" spans="1:67" s="61" customFormat="1">
      <c r="A499" s="61" t="s">
        <v>20</v>
      </c>
      <c r="C499" s="62"/>
      <c r="E499" s="63">
        <v>182000</v>
      </c>
      <c r="F499" s="63">
        <v>182000</v>
      </c>
      <c r="G499" s="19">
        <f t="shared" si="21"/>
        <v>0</v>
      </c>
      <c r="H499" s="20">
        <f t="shared" si="20"/>
        <v>0</v>
      </c>
      <c r="I499" s="51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  <c r="AA499" s="64"/>
      <c r="AB499" s="64"/>
      <c r="AC499" s="64"/>
      <c r="AD499" s="64"/>
      <c r="AE499" s="64"/>
      <c r="AF499" s="64"/>
      <c r="AG499" s="64"/>
      <c r="AH499" s="64"/>
      <c r="AI499" s="64"/>
      <c r="AJ499" s="64"/>
      <c r="AK499" s="64"/>
      <c r="AL499" s="64"/>
      <c r="AM499" s="64"/>
      <c r="AN499" s="64"/>
      <c r="AO499" s="64"/>
      <c r="AP499" s="64"/>
      <c r="AQ499" s="64"/>
      <c r="AR499" s="64"/>
      <c r="AS499" s="64"/>
      <c r="AT499" s="64"/>
      <c r="AU499" s="64"/>
      <c r="AV499" s="64"/>
      <c r="AW499" s="64"/>
      <c r="AX499" s="64"/>
      <c r="AY499" s="64"/>
      <c r="AZ499" s="64"/>
      <c r="BA499" s="64"/>
      <c r="BB499" s="64"/>
      <c r="BC499" s="64"/>
      <c r="BD499" s="64"/>
      <c r="BE499" s="64"/>
      <c r="BF499" s="64"/>
      <c r="BG499" s="64"/>
      <c r="BH499" s="64"/>
      <c r="BI499" s="64"/>
      <c r="BJ499" s="64"/>
      <c r="BK499" s="64"/>
      <c r="BL499" s="64"/>
      <c r="BM499" s="64"/>
      <c r="BN499" s="64"/>
      <c r="BO499" s="64"/>
    </row>
    <row r="500" spans="1:67" s="61" customFormat="1">
      <c r="A500" s="61">
        <v>3</v>
      </c>
      <c r="B500" s="61" t="s">
        <v>15</v>
      </c>
      <c r="C500" s="1" t="s">
        <v>21</v>
      </c>
      <c r="E500" s="63">
        <f>SUM(E501)</f>
        <v>182000</v>
      </c>
      <c r="F500" s="63">
        <f>SUM(F501)</f>
        <v>182000</v>
      </c>
      <c r="G500" s="19">
        <f t="shared" si="21"/>
        <v>0</v>
      </c>
      <c r="H500" s="20">
        <f t="shared" si="20"/>
        <v>0</v>
      </c>
      <c r="I500" s="51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  <c r="AA500" s="64"/>
      <c r="AB500" s="64"/>
      <c r="AC500" s="64"/>
      <c r="AD500" s="64"/>
      <c r="AE500" s="64"/>
      <c r="AF500" s="64"/>
      <c r="AG500" s="64"/>
      <c r="AH500" s="64"/>
      <c r="AI500" s="64"/>
      <c r="AJ500" s="64"/>
      <c r="AK500" s="64"/>
      <c r="AL500" s="64"/>
      <c r="AM500" s="64"/>
      <c r="AN500" s="64"/>
      <c r="AO500" s="64"/>
      <c r="AP500" s="64"/>
      <c r="AQ500" s="64"/>
      <c r="AR500" s="64"/>
      <c r="AS500" s="64"/>
      <c r="AT500" s="64"/>
      <c r="AU500" s="64"/>
      <c r="AV500" s="64"/>
      <c r="AW500" s="64"/>
      <c r="AX500" s="64"/>
      <c r="AY500" s="64"/>
      <c r="AZ500" s="64"/>
      <c r="BA500" s="64"/>
      <c r="BB500" s="64"/>
      <c r="BC500" s="64"/>
      <c r="BD500" s="64"/>
      <c r="BE500" s="64"/>
      <c r="BF500" s="64"/>
      <c r="BG500" s="64"/>
      <c r="BH500" s="64"/>
      <c r="BI500" s="64"/>
      <c r="BJ500" s="64"/>
      <c r="BK500" s="64"/>
      <c r="BL500" s="64"/>
      <c r="BM500" s="64"/>
      <c r="BN500" s="64"/>
      <c r="BO500" s="64"/>
    </row>
    <row r="501" spans="1:67" s="61" customFormat="1">
      <c r="A501" s="61">
        <v>38</v>
      </c>
      <c r="B501" s="61" t="s">
        <v>200</v>
      </c>
      <c r="C501" s="1" t="s">
        <v>21</v>
      </c>
      <c r="E501" s="63">
        <f>SUM(E502)</f>
        <v>182000</v>
      </c>
      <c r="F501" s="63">
        <f>SUM(F502)</f>
        <v>182000</v>
      </c>
      <c r="G501" s="19">
        <f t="shared" si="21"/>
        <v>0</v>
      </c>
      <c r="H501" s="20">
        <f t="shared" si="20"/>
        <v>0</v>
      </c>
      <c r="I501" s="51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  <c r="AA501" s="64"/>
      <c r="AB501" s="64"/>
      <c r="AC501" s="64"/>
      <c r="AD501" s="64"/>
      <c r="AE501" s="64"/>
      <c r="AF501" s="64"/>
      <c r="AG501" s="64"/>
      <c r="AH501" s="64"/>
      <c r="AI501" s="64"/>
      <c r="AJ501" s="64"/>
      <c r="AK501" s="64"/>
      <c r="AL501" s="64"/>
      <c r="AM501" s="64"/>
      <c r="AN501" s="64"/>
      <c r="AO501" s="64"/>
      <c r="AP501" s="64"/>
      <c r="AQ501" s="64"/>
      <c r="AR501" s="64"/>
      <c r="AS501" s="64"/>
      <c r="AT501" s="64"/>
      <c r="AU501" s="64"/>
      <c r="AV501" s="64"/>
      <c r="AW501" s="64"/>
      <c r="AX501" s="64"/>
      <c r="AY501" s="64"/>
      <c r="AZ501" s="64"/>
      <c r="BA501" s="64"/>
      <c r="BB501" s="64"/>
      <c r="BC501" s="64"/>
      <c r="BD501" s="64"/>
      <c r="BE501" s="64"/>
      <c r="BF501" s="64"/>
      <c r="BG501" s="64"/>
      <c r="BH501" s="64"/>
      <c r="BI501" s="64"/>
      <c r="BJ501" s="64"/>
      <c r="BK501" s="64"/>
      <c r="BL501" s="64"/>
      <c r="BM501" s="64"/>
      <c r="BN501" s="64"/>
      <c r="BO501" s="64"/>
    </row>
    <row r="502" spans="1:67" s="61" customFormat="1">
      <c r="A502" s="61">
        <v>381</v>
      </c>
      <c r="B502" s="61" t="s">
        <v>201</v>
      </c>
      <c r="C502" s="1" t="s">
        <v>21</v>
      </c>
      <c r="E502" s="63">
        <v>182000</v>
      </c>
      <c r="F502" s="63">
        <v>182000</v>
      </c>
      <c r="G502" s="19">
        <f t="shared" si="21"/>
        <v>0</v>
      </c>
      <c r="H502" s="20">
        <f t="shared" si="20"/>
        <v>0</v>
      </c>
      <c r="I502" s="51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  <c r="AA502" s="64"/>
      <c r="AB502" s="64"/>
      <c r="AC502" s="64"/>
      <c r="AD502" s="64"/>
      <c r="AE502" s="64"/>
      <c r="AF502" s="64"/>
      <c r="AG502" s="64"/>
      <c r="AH502" s="64"/>
      <c r="AI502" s="64"/>
      <c r="AJ502" s="64"/>
      <c r="AK502" s="64"/>
      <c r="AL502" s="64"/>
      <c r="AM502" s="64"/>
      <c r="AN502" s="64"/>
      <c r="AO502" s="64"/>
      <c r="AP502" s="64"/>
      <c r="AQ502" s="64"/>
      <c r="AR502" s="64"/>
      <c r="AS502" s="64"/>
      <c r="AT502" s="64"/>
      <c r="AU502" s="64"/>
      <c r="AV502" s="64"/>
      <c r="AW502" s="64"/>
      <c r="AX502" s="64"/>
      <c r="AY502" s="64"/>
      <c r="AZ502" s="64"/>
      <c r="BA502" s="64"/>
      <c r="BB502" s="64"/>
      <c r="BC502" s="64"/>
      <c r="BD502" s="64"/>
      <c r="BE502" s="64"/>
      <c r="BF502" s="64"/>
      <c r="BG502" s="64"/>
      <c r="BH502" s="64"/>
      <c r="BI502" s="64"/>
      <c r="BJ502" s="64"/>
      <c r="BK502" s="64"/>
      <c r="BL502" s="64"/>
      <c r="BM502" s="64"/>
      <c r="BN502" s="64"/>
      <c r="BO502" s="64"/>
    </row>
    <row r="503" spans="1:67" s="37" customFormat="1">
      <c r="A503" s="37" t="s">
        <v>202</v>
      </c>
      <c r="C503" s="38"/>
      <c r="E503" s="39">
        <f>SUM(E504,E509,E514,E519,E524,E529)</f>
        <v>527000</v>
      </c>
      <c r="F503" s="39">
        <f>SUM(F504,F509,F514,F519,F524,F529)</f>
        <v>533000</v>
      </c>
      <c r="G503" s="39">
        <f t="shared" si="21"/>
        <v>-6000</v>
      </c>
      <c r="H503" s="40">
        <f t="shared" si="20"/>
        <v>-1.1385199240986717E-2</v>
      </c>
      <c r="I503" s="40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  <c r="AA503" s="41"/>
      <c r="AB503" s="41"/>
      <c r="AC503" s="41"/>
      <c r="AD503" s="41"/>
      <c r="AE503" s="41"/>
      <c r="AF503" s="41"/>
      <c r="AG503" s="41"/>
      <c r="AH503" s="41"/>
      <c r="AI503" s="41"/>
      <c r="AJ503" s="41"/>
      <c r="AK503" s="41"/>
      <c r="AL503" s="41"/>
      <c r="AM503" s="41"/>
      <c r="AN503" s="41"/>
      <c r="AO503" s="41"/>
      <c r="AP503" s="41"/>
      <c r="AQ503" s="41"/>
      <c r="AR503" s="41"/>
      <c r="AS503" s="41"/>
      <c r="AT503" s="41"/>
      <c r="AU503" s="41"/>
      <c r="AV503" s="41"/>
      <c r="AW503" s="41"/>
      <c r="AX503" s="41"/>
      <c r="AY503" s="41"/>
      <c r="AZ503" s="41"/>
      <c r="BA503" s="41"/>
      <c r="BB503" s="41"/>
      <c r="BC503" s="41"/>
      <c r="BD503" s="41"/>
      <c r="BE503" s="41"/>
      <c r="BF503" s="41"/>
      <c r="BG503" s="41"/>
      <c r="BH503" s="41"/>
      <c r="BI503" s="41"/>
      <c r="BJ503" s="41"/>
      <c r="BK503" s="41"/>
      <c r="BL503" s="41"/>
      <c r="BM503" s="41"/>
      <c r="BN503" s="41"/>
      <c r="BO503" s="41"/>
    </row>
    <row r="504" spans="1:67" s="42" customFormat="1">
      <c r="A504" s="42" t="s">
        <v>203</v>
      </c>
      <c r="C504" s="43"/>
      <c r="E504" s="44">
        <v>30000</v>
      </c>
      <c r="F504" s="44">
        <v>38000</v>
      </c>
      <c r="G504" s="45">
        <f t="shared" si="21"/>
        <v>-8000</v>
      </c>
      <c r="H504" s="46">
        <f t="shared" ref="H504:H523" si="22">G504/E504</f>
        <v>-0.26666666666666666</v>
      </c>
      <c r="I504" s="30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  <c r="AA504" s="47"/>
      <c r="AB504" s="47"/>
      <c r="AC504" s="47"/>
      <c r="AD504" s="47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  <c r="AT504" s="47"/>
      <c r="AU504" s="47"/>
      <c r="AV504" s="47"/>
      <c r="AW504" s="47"/>
      <c r="AX504" s="47"/>
      <c r="AY504" s="47"/>
      <c r="AZ504" s="47"/>
      <c r="BA504" s="47"/>
      <c r="BB504" s="47"/>
      <c r="BC504" s="47"/>
      <c r="BD504" s="47"/>
      <c r="BE504" s="47"/>
      <c r="BF504" s="47"/>
      <c r="BG504" s="47"/>
      <c r="BH504" s="47"/>
      <c r="BI504" s="47"/>
      <c r="BJ504" s="47"/>
      <c r="BK504" s="47"/>
      <c r="BL504" s="47"/>
      <c r="BM504" s="47"/>
      <c r="BN504" s="47"/>
      <c r="BO504" s="47"/>
    </row>
    <row r="505" spans="1:67" s="48" customFormat="1">
      <c r="A505" s="48" t="s">
        <v>20</v>
      </c>
      <c r="B505" s="74"/>
      <c r="C505" s="49"/>
      <c r="E505" s="50">
        <v>30000</v>
      </c>
      <c r="F505" s="50">
        <v>38000</v>
      </c>
      <c r="G505" s="19">
        <f t="shared" si="21"/>
        <v>-8000</v>
      </c>
      <c r="H505" s="20">
        <f t="shared" si="22"/>
        <v>-0.26666666666666666</v>
      </c>
      <c r="I505" s="51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  <c r="AB505" s="52"/>
      <c r="AC505" s="52"/>
      <c r="AD505" s="52"/>
      <c r="AE505" s="52"/>
      <c r="AF505" s="52"/>
      <c r="AG505" s="52"/>
      <c r="AH505" s="52"/>
      <c r="AI505" s="52"/>
      <c r="AJ505" s="52"/>
      <c r="AK505" s="52"/>
      <c r="AL505" s="52"/>
      <c r="AM505" s="52"/>
      <c r="AN505" s="52"/>
      <c r="AO505" s="52"/>
      <c r="AP505" s="52"/>
      <c r="AQ505" s="52"/>
      <c r="AR505" s="52"/>
      <c r="AS505" s="52"/>
      <c r="AT505" s="52"/>
      <c r="AU505" s="52"/>
      <c r="AV505" s="52"/>
      <c r="AW505" s="52"/>
      <c r="AX505" s="52"/>
      <c r="AY505" s="52"/>
      <c r="AZ505" s="52"/>
      <c r="BA505" s="52"/>
      <c r="BB505" s="52"/>
      <c r="BC505" s="52"/>
      <c r="BD505" s="52"/>
      <c r="BE505" s="52"/>
      <c r="BF505" s="52"/>
      <c r="BG505" s="52"/>
      <c r="BH505" s="52"/>
      <c r="BI505" s="52"/>
      <c r="BJ505" s="52"/>
      <c r="BK505" s="52"/>
      <c r="BL505" s="52"/>
      <c r="BM505" s="52"/>
      <c r="BN505" s="52"/>
      <c r="BO505" s="52"/>
    </row>
    <row r="506" spans="1:67" s="48" customFormat="1">
      <c r="A506" s="48">
        <v>3</v>
      </c>
      <c r="B506" s="48" t="s">
        <v>15</v>
      </c>
      <c r="C506" s="49" t="s">
        <v>204</v>
      </c>
      <c r="E506" s="50">
        <v>30000</v>
      </c>
      <c r="F506" s="50">
        <v>38000</v>
      </c>
      <c r="G506" s="19">
        <f t="shared" si="21"/>
        <v>-8000</v>
      </c>
      <c r="H506" s="20">
        <f t="shared" si="22"/>
        <v>-0.26666666666666666</v>
      </c>
      <c r="I506" s="51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  <c r="AB506" s="52"/>
      <c r="AC506" s="52"/>
      <c r="AD506" s="52"/>
      <c r="AE506" s="52"/>
      <c r="AF506" s="52"/>
      <c r="AG506" s="52"/>
      <c r="AH506" s="52"/>
      <c r="AI506" s="52"/>
      <c r="AJ506" s="52"/>
      <c r="AK506" s="52"/>
      <c r="AL506" s="52"/>
      <c r="AM506" s="52"/>
      <c r="AN506" s="52"/>
      <c r="AO506" s="52"/>
      <c r="AP506" s="52"/>
      <c r="AQ506" s="52"/>
      <c r="AR506" s="52"/>
      <c r="AS506" s="52"/>
      <c r="AT506" s="52"/>
      <c r="AU506" s="52"/>
      <c r="AV506" s="52"/>
      <c r="AW506" s="52"/>
      <c r="AX506" s="52"/>
      <c r="AY506" s="52"/>
      <c r="AZ506" s="52"/>
      <c r="BA506" s="52"/>
      <c r="BB506" s="52"/>
      <c r="BC506" s="52"/>
      <c r="BD506" s="52"/>
      <c r="BE506" s="52"/>
      <c r="BF506" s="52"/>
      <c r="BG506" s="52"/>
      <c r="BH506" s="52"/>
      <c r="BI506" s="52"/>
      <c r="BJ506" s="52"/>
      <c r="BK506" s="52"/>
      <c r="BL506" s="52"/>
      <c r="BM506" s="52"/>
      <c r="BN506" s="52"/>
      <c r="BO506" s="52"/>
    </row>
    <row r="507" spans="1:67" s="48" customFormat="1">
      <c r="A507" s="48">
        <v>32</v>
      </c>
      <c r="B507" s="48" t="s">
        <v>40</v>
      </c>
      <c r="C507" s="49" t="s">
        <v>204</v>
      </c>
      <c r="E507" s="50">
        <v>30000</v>
      </c>
      <c r="F507" s="50">
        <v>38000</v>
      </c>
      <c r="G507" s="19">
        <f t="shared" si="21"/>
        <v>-8000</v>
      </c>
      <c r="H507" s="20">
        <f t="shared" si="22"/>
        <v>-0.26666666666666666</v>
      </c>
      <c r="I507" s="51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  <c r="AB507" s="52"/>
      <c r="AC507" s="52"/>
      <c r="AD507" s="52"/>
      <c r="AE507" s="52"/>
      <c r="AF507" s="52"/>
      <c r="AG507" s="52"/>
      <c r="AH507" s="52"/>
      <c r="AI507" s="52"/>
      <c r="AJ507" s="52"/>
      <c r="AK507" s="52"/>
      <c r="AL507" s="52"/>
      <c r="AM507" s="52"/>
      <c r="AN507" s="52"/>
      <c r="AO507" s="52"/>
      <c r="AP507" s="52"/>
      <c r="AQ507" s="52"/>
      <c r="AR507" s="52"/>
      <c r="AS507" s="52"/>
      <c r="AT507" s="52"/>
      <c r="AU507" s="52"/>
      <c r="AV507" s="52"/>
      <c r="AW507" s="52"/>
      <c r="AX507" s="52"/>
      <c r="AY507" s="52"/>
      <c r="AZ507" s="52"/>
      <c r="BA507" s="52"/>
      <c r="BB507" s="52"/>
      <c r="BC507" s="52"/>
      <c r="BD507" s="52"/>
      <c r="BE507" s="52"/>
      <c r="BF507" s="52"/>
      <c r="BG507" s="52"/>
      <c r="BH507" s="52"/>
      <c r="BI507" s="52"/>
      <c r="BJ507" s="52"/>
      <c r="BK507" s="52"/>
      <c r="BL507" s="52"/>
      <c r="BM507" s="52"/>
      <c r="BN507" s="52"/>
      <c r="BO507" s="52"/>
    </row>
    <row r="508" spans="1:67" s="48" customFormat="1">
      <c r="A508" s="48">
        <v>329</v>
      </c>
      <c r="B508" s="48" t="s">
        <v>57</v>
      </c>
      <c r="C508" s="49" t="s">
        <v>204</v>
      </c>
      <c r="E508" s="50">
        <v>30000</v>
      </c>
      <c r="F508" s="50">
        <v>38000</v>
      </c>
      <c r="G508" s="19">
        <f t="shared" si="21"/>
        <v>-8000</v>
      </c>
      <c r="H508" s="20">
        <f t="shared" si="22"/>
        <v>-0.26666666666666666</v>
      </c>
      <c r="I508" s="51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  <c r="AB508" s="52"/>
      <c r="AC508" s="52"/>
      <c r="AD508" s="52"/>
      <c r="AE508" s="52"/>
      <c r="AF508" s="52"/>
      <c r="AG508" s="52"/>
      <c r="AH508" s="52"/>
      <c r="AI508" s="52"/>
      <c r="AJ508" s="52"/>
      <c r="AK508" s="52"/>
      <c r="AL508" s="52"/>
      <c r="AM508" s="52"/>
      <c r="AN508" s="52"/>
      <c r="AO508" s="52"/>
      <c r="AP508" s="52"/>
      <c r="AQ508" s="52"/>
      <c r="AR508" s="52"/>
      <c r="AS508" s="52"/>
      <c r="AT508" s="52"/>
      <c r="AU508" s="52"/>
      <c r="AV508" s="52"/>
      <c r="AW508" s="52"/>
      <c r="AX508" s="52"/>
      <c r="AY508" s="52"/>
      <c r="AZ508" s="52"/>
      <c r="BA508" s="52"/>
      <c r="BB508" s="52"/>
      <c r="BC508" s="52"/>
      <c r="BD508" s="52"/>
      <c r="BE508" s="52"/>
      <c r="BF508" s="52"/>
      <c r="BG508" s="52"/>
      <c r="BH508" s="52"/>
      <c r="BI508" s="52"/>
      <c r="BJ508" s="52"/>
      <c r="BK508" s="52"/>
      <c r="BL508" s="52"/>
      <c r="BM508" s="52"/>
      <c r="BN508" s="52"/>
      <c r="BO508" s="52"/>
    </row>
    <row r="509" spans="1:67" s="58" customFormat="1">
      <c r="A509" s="58" t="s">
        <v>205</v>
      </c>
      <c r="C509" s="59"/>
      <c r="E509" s="60">
        <f>SUM(E511)</f>
        <v>7000</v>
      </c>
      <c r="F509" s="60">
        <f>SUM(F511)</f>
        <v>7000</v>
      </c>
      <c r="G509" s="45">
        <f t="shared" si="21"/>
        <v>0</v>
      </c>
      <c r="H509" s="46">
        <f t="shared" si="22"/>
        <v>0</v>
      </c>
      <c r="I509" s="30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  <c r="AG509" s="22"/>
      <c r="AH509" s="22"/>
      <c r="AI509" s="22"/>
      <c r="AJ509" s="22"/>
      <c r="AK509" s="22"/>
      <c r="AL509" s="22"/>
      <c r="AM509" s="22"/>
      <c r="AN509" s="22"/>
      <c r="AO509" s="22"/>
      <c r="AP509" s="22"/>
      <c r="AQ509" s="22"/>
      <c r="AR509" s="22"/>
      <c r="AS509" s="22"/>
      <c r="AT509" s="22"/>
      <c r="AU509" s="22"/>
      <c r="AV509" s="22"/>
      <c r="AW509" s="22"/>
      <c r="AX509" s="22"/>
      <c r="AY509" s="22"/>
      <c r="AZ509" s="22"/>
      <c r="BA509" s="22"/>
      <c r="BB509" s="22"/>
      <c r="BC509" s="22"/>
      <c r="BD509" s="22"/>
      <c r="BE509" s="22"/>
      <c r="BF509" s="22"/>
      <c r="BG509" s="22"/>
      <c r="BH509" s="22"/>
      <c r="BI509" s="22"/>
      <c r="BJ509" s="22"/>
      <c r="BK509" s="22"/>
      <c r="BL509" s="22"/>
      <c r="BM509" s="22"/>
      <c r="BN509" s="22"/>
      <c r="BO509" s="22"/>
    </row>
    <row r="510" spans="1:67" s="61" customFormat="1">
      <c r="A510" s="61" t="s">
        <v>20</v>
      </c>
      <c r="B510" s="75"/>
      <c r="C510" s="62"/>
      <c r="E510" s="63">
        <v>7000</v>
      </c>
      <c r="F510" s="63">
        <v>7000</v>
      </c>
      <c r="G510" s="19">
        <f t="shared" si="21"/>
        <v>0</v>
      </c>
      <c r="H510" s="20">
        <f t="shared" si="22"/>
        <v>0</v>
      </c>
      <c r="I510" s="51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  <c r="AA510" s="64"/>
      <c r="AB510" s="64"/>
      <c r="AC510" s="64"/>
      <c r="AD510" s="64"/>
      <c r="AE510" s="64"/>
      <c r="AF510" s="64"/>
      <c r="AG510" s="64"/>
      <c r="AH510" s="64"/>
      <c r="AI510" s="64"/>
      <c r="AJ510" s="64"/>
      <c r="AK510" s="64"/>
      <c r="AL510" s="64"/>
      <c r="AM510" s="64"/>
      <c r="AN510" s="64"/>
      <c r="AO510" s="64"/>
      <c r="AP510" s="64"/>
      <c r="AQ510" s="64"/>
      <c r="AR510" s="64"/>
      <c r="AS510" s="64"/>
      <c r="AT510" s="64"/>
      <c r="AU510" s="64"/>
      <c r="AV510" s="64"/>
      <c r="AW510" s="64"/>
      <c r="AX510" s="64"/>
      <c r="AY510" s="64"/>
      <c r="AZ510" s="64"/>
      <c r="BA510" s="64"/>
      <c r="BB510" s="64"/>
      <c r="BC510" s="64"/>
      <c r="BD510" s="64"/>
      <c r="BE510" s="64"/>
      <c r="BF510" s="64"/>
      <c r="BG510" s="64"/>
      <c r="BH510" s="64"/>
      <c r="BI510" s="64"/>
      <c r="BJ510" s="64"/>
      <c r="BK510" s="64"/>
      <c r="BL510" s="64"/>
      <c r="BM510" s="64"/>
      <c r="BN510" s="64"/>
      <c r="BO510" s="64"/>
    </row>
    <row r="511" spans="1:67" s="61" customFormat="1">
      <c r="A511" s="61">
        <v>3</v>
      </c>
      <c r="B511" s="61" t="s">
        <v>15</v>
      </c>
      <c r="C511" s="1" t="s">
        <v>204</v>
      </c>
      <c r="E511" s="63">
        <f>SUM(E512)</f>
        <v>7000</v>
      </c>
      <c r="F511" s="63">
        <f>SUM(F512)</f>
        <v>7000</v>
      </c>
      <c r="G511" s="19">
        <f t="shared" si="21"/>
        <v>0</v>
      </c>
      <c r="H511" s="20">
        <f t="shared" si="22"/>
        <v>0</v>
      </c>
      <c r="I511" s="51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  <c r="AA511" s="64"/>
      <c r="AB511" s="64"/>
      <c r="AC511" s="64"/>
      <c r="AD511" s="64"/>
      <c r="AE511" s="64"/>
      <c r="AF511" s="64"/>
      <c r="AG511" s="64"/>
      <c r="AH511" s="64"/>
      <c r="AI511" s="64"/>
      <c r="AJ511" s="64"/>
      <c r="AK511" s="64"/>
      <c r="AL511" s="64"/>
      <c r="AM511" s="64"/>
      <c r="AN511" s="64"/>
      <c r="AO511" s="64"/>
      <c r="AP511" s="64"/>
      <c r="AQ511" s="64"/>
      <c r="AR511" s="64"/>
      <c r="AS511" s="64"/>
      <c r="AT511" s="64"/>
      <c r="AU511" s="64"/>
      <c r="AV511" s="64"/>
      <c r="AW511" s="64"/>
      <c r="AX511" s="64"/>
      <c r="AY511" s="64"/>
      <c r="AZ511" s="64"/>
      <c r="BA511" s="64"/>
      <c r="BB511" s="64"/>
      <c r="BC511" s="64"/>
      <c r="BD511" s="64"/>
      <c r="BE511" s="64"/>
      <c r="BF511" s="64"/>
      <c r="BG511" s="64"/>
      <c r="BH511" s="64"/>
      <c r="BI511" s="64"/>
      <c r="BJ511" s="64"/>
      <c r="BK511" s="64"/>
      <c r="BL511" s="64"/>
      <c r="BM511" s="64"/>
      <c r="BN511" s="64"/>
      <c r="BO511" s="64"/>
    </row>
    <row r="512" spans="1:67" s="61" customFormat="1">
      <c r="A512" s="61">
        <v>38</v>
      </c>
      <c r="B512" s="61" t="s">
        <v>22</v>
      </c>
      <c r="C512" s="1" t="s">
        <v>204</v>
      </c>
      <c r="E512" s="63">
        <f>SUM(E513)</f>
        <v>7000</v>
      </c>
      <c r="F512" s="63">
        <f>SUM(F513)</f>
        <v>7000</v>
      </c>
      <c r="G512" s="19">
        <f t="shared" si="21"/>
        <v>0</v>
      </c>
      <c r="H512" s="20">
        <f t="shared" si="22"/>
        <v>0</v>
      </c>
      <c r="I512" s="51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  <c r="AA512" s="64"/>
      <c r="AB512" s="64"/>
      <c r="AC512" s="64"/>
      <c r="AD512" s="64"/>
      <c r="AE512" s="64"/>
      <c r="AF512" s="64"/>
      <c r="AG512" s="64"/>
      <c r="AH512" s="64"/>
      <c r="AI512" s="64"/>
      <c r="AJ512" s="64"/>
      <c r="AK512" s="64"/>
      <c r="AL512" s="64"/>
      <c r="AM512" s="64"/>
      <c r="AN512" s="64"/>
      <c r="AO512" s="64"/>
      <c r="AP512" s="64"/>
      <c r="AQ512" s="64"/>
      <c r="AR512" s="64"/>
      <c r="AS512" s="64"/>
      <c r="AT512" s="64"/>
      <c r="AU512" s="64"/>
      <c r="AV512" s="64"/>
      <c r="AW512" s="64"/>
      <c r="AX512" s="64"/>
      <c r="AY512" s="64"/>
      <c r="AZ512" s="64"/>
      <c r="BA512" s="64"/>
      <c r="BB512" s="64"/>
      <c r="BC512" s="64"/>
      <c r="BD512" s="64"/>
      <c r="BE512" s="64"/>
      <c r="BF512" s="64"/>
      <c r="BG512" s="64"/>
      <c r="BH512" s="64"/>
      <c r="BI512" s="64"/>
      <c r="BJ512" s="64"/>
      <c r="BK512" s="64"/>
      <c r="BL512" s="64"/>
      <c r="BM512" s="64"/>
      <c r="BN512" s="64"/>
      <c r="BO512" s="64"/>
    </row>
    <row r="513" spans="1:67" s="61" customFormat="1">
      <c r="A513" s="61">
        <v>381</v>
      </c>
      <c r="B513" s="61" t="s">
        <v>23</v>
      </c>
      <c r="C513" s="1" t="s">
        <v>204</v>
      </c>
      <c r="E513" s="63">
        <v>7000</v>
      </c>
      <c r="F513" s="63">
        <v>7000</v>
      </c>
      <c r="G513" s="19">
        <f t="shared" si="21"/>
        <v>0</v>
      </c>
      <c r="H513" s="20">
        <f t="shared" si="22"/>
        <v>0</v>
      </c>
      <c r="I513" s="51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  <c r="AA513" s="64"/>
      <c r="AB513" s="64"/>
      <c r="AC513" s="64"/>
      <c r="AD513" s="64"/>
      <c r="AE513" s="64"/>
      <c r="AF513" s="64"/>
      <c r="AG513" s="64"/>
      <c r="AH513" s="64"/>
      <c r="AI513" s="64"/>
      <c r="AJ513" s="64"/>
      <c r="AK513" s="64"/>
      <c r="AL513" s="64"/>
      <c r="AM513" s="64"/>
      <c r="AN513" s="64"/>
      <c r="AO513" s="64"/>
      <c r="AP513" s="64"/>
      <c r="AQ513" s="64"/>
      <c r="AR513" s="64"/>
      <c r="AS513" s="64"/>
      <c r="AT513" s="64"/>
      <c r="AU513" s="64"/>
      <c r="AV513" s="64"/>
      <c r="AW513" s="64"/>
      <c r="AX513" s="64"/>
      <c r="AY513" s="64"/>
      <c r="AZ513" s="64"/>
      <c r="BA513" s="64"/>
      <c r="BB513" s="64"/>
      <c r="BC513" s="64"/>
      <c r="BD513" s="64"/>
      <c r="BE513" s="64"/>
      <c r="BF513" s="64"/>
      <c r="BG513" s="64"/>
      <c r="BH513" s="64"/>
      <c r="BI513" s="64"/>
      <c r="BJ513" s="64"/>
      <c r="BK513" s="64"/>
      <c r="BL513" s="64"/>
      <c r="BM513" s="64"/>
      <c r="BN513" s="64"/>
      <c r="BO513" s="64"/>
    </row>
    <row r="514" spans="1:67" s="42" customFormat="1">
      <c r="A514" s="42" t="s">
        <v>206</v>
      </c>
      <c r="C514" s="43"/>
      <c r="E514" s="44">
        <f>SUM(E516)</f>
        <v>20000</v>
      </c>
      <c r="F514" s="44">
        <v>28000</v>
      </c>
      <c r="G514" s="45">
        <f t="shared" si="21"/>
        <v>-8000</v>
      </c>
      <c r="H514" s="46">
        <f t="shared" si="22"/>
        <v>-0.4</v>
      </c>
      <c r="I514" s="30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  <c r="AA514" s="47"/>
      <c r="AB514" s="47"/>
      <c r="AC514" s="47"/>
      <c r="AD514" s="47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  <c r="AS514" s="47"/>
      <c r="AT514" s="47"/>
      <c r="AU514" s="47"/>
      <c r="AV514" s="47"/>
      <c r="AW514" s="47"/>
      <c r="AX514" s="47"/>
      <c r="AY514" s="47"/>
      <c r="AZ514" s="47"/>
      <c r="BA514" s="47"/>
      <c r="BB514" s="47"/>
      <c r="BC514" s="47"/>
      <c r="BD514" s="47"/>
      <c r="BE514" s="47"/>
      <c r="BF514" s="47"/>
      <c r="BG514" s="47"/>
      <c r="BH514" s="47"/>
      <c r="BI514" s="47"/>
      <c r="BJ514" s="47"/>
      <c r="BK514" s="47"/>
      <c r="BL514" s="47"/>
      <c r="BM514" s="47"/>
      <c r="BN514" s="47"/>
      <c r="BO514" s="47"/>
    </row>
    <row r="515" spans="1:67" s="48" customFormat="1">
      <c r="A515" s="48" t="s">
        <v>20</v>
      </c>
      <c r="C515" s="49"/>
      <c r="E515" s="50">
        <v>20000</v>
      </c>
      <c r="F515" s="50">
        <v>28000</v>
      </c>
      <c r="G515" s="19">
        <f t="shared" si="21"/>
        <v>-8000</v>
      </c>
      <c r="H515" s="20">
        <f t="shared" si="22"/>
        <v>-0.4</v>
      </c>
      <c r="I515" s="51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  <c r="AC515" s="52"/>
      <c r="AD515" s="52"/>
      <c r="AE515" s="52"/>
      <c r="AF515" s="52"/>
      <c r="AG515" s="52"/>
      <c r="AH515" s="52"/>
      <c r="AI515" s="52"/>
      <c r="AJ515" s="52"/>
      <c r="AK515" s="52"/>
      <c r="AL515" s="52"/>
      <c r="AM515" s="52"/>
      <c r="AN515" s="52"/>
      <c r="AO515" s="52"/>
      <c r="AP515" s="52"/>
      <c r="AQ515" s="52"/>
      <c r="AR515" s="52"/>
      <c r="AS515" s="52"/>
      <c r="AT515" s="52"/>
      <c r="AU515" s="52"/>
      <c r="AV515" s="52"/>
      <c r="AW515" s="52"/>
      <c r="AX515" s="52"/>
      <c r="AY515" s="52"/>
      <c r="AZ515" s="52"/>
      <c r="BA515" s="52"/>
      <c r="BB515" s="52"/>
      <c r="BC515" s="52"/>
      <c r="BD515" s="52"/>
      <c r="BE515" s="52"/>
      <c r="BF515" s="52"/>
      <c r="BG515" s="52"/>
      <c r="BH515" s="52"/>
      <c r="BI515" s="52"/>
      <c r="BJ515" s="52"/>
      <c r="BK515" s="52"/>
      <c r="BL515" s="52"/>
      <c r="BM515" s="52"/>
      <c r="BN515" s="52"/>
      <c r="BO515" s="52"/>
    </row>
    <row r="516" spans="1:67" s="48" customFormat="1">
      <c r="A516" s="48">
        <v>3</v>
      </c>
      <c r="B516" s="48" t="s">
        <v>15</v>
      </c>
      <c r="C516" s="1" t="s">
        <v>204</v>
      </c>
      <c r="E516" s="50">
        <f>SUM(E517)</f>
        <v>20000</v>
      </c>
      <c r="F516" s="50">
        <v>28000</v>
      </c>
      <c r="G516" s="19">
        <f t="shared" si="21"/>
        <v>-8000</v>
      </c>
      <c r="H516" s="20">
        <f t="shared" si="22"/>
        <v>-0.4</v>
      </c>
      <c r="I516" s="51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  <c r="AC516" s="52"/>
      <c r="AD516" s="52"/>
      <c r="AE516" s="52"/>
      <c r="AF516" s="52"/>
      <c r="AG516" s="52"/>
      <c r="AH516" s="52"/>
      <c r="AI516" s="52"/>
      <c r="AJ516" s="52"/>
      <c r="AK516" s="52"/>
      <c r="AL516" s="52"/>
      <c r="AM516" s="52"/>
      <c r="AN516" s="52"/>
      <c r="AO516" s="52"/>
      <c r="AP516" s="52"/>
      <c r="AQ516" s="52"/>
      <c r="AR516" s="52"/>
      <c r="AS516" s="52"/>
      <c r="AT516" s="52"/>
      <c r="AU516" s="52"/>
      <c r="AV516" s="52"/>
      <c r="AW516" s="52"/>
      <c r="AX516" s="52"/>
      <c r="AY516" s="52"/>
      <c r="AZ516" s="52"/>
      <c r="BA516" s="52"/>
      <c r="BB516" s="52"/>
      <c r="BC516" s="52"/>
      <c r="BD516" s="52"/>
      <c r="BE516" s="52"/>
      <c r="BF516" s="52"/>
      <c r="BG516" s="52"/>
      <c r="BH516" s="52"/>
      <c r="BI516" s="52"/>
      <c r="BJ516" s="52"/>
      <c r="BK516" s="52"/>
      <c r="BL516" s="52"/>
      <c r="BM516" s="52"/>
      <c r="BN516" s="52"/>
      <c r="BO516" s="52"/>
    </row>
    <row r="517" spans="1:67" s="48" customFormat="1">
      <c r="A517" s="48">
        <v>32</v>
      </c>
      <c r="B517" s="48" t="s">
        <v>44</v>
      </c>
      <c r="C517" s="1" t="s">
        <v>204</v>
      </c>
      <c r="E517" s="50">
        <f>SUM(E518)</f>
        <v>20000</v>
      </c>
      <c r="F517" s="50">
        <v>28000</v>
      </c>
      <c r="G517" s="19">
        <f t="shared" si="21"/>
        <v>-8000</v>
      </c>
      <c r="H517" s="20">
        <f t="shared" si="22"/>
        <v>-0.4</v>
      </c>
      <c r="I517" s="51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  <c r="AC517" s="52"/>
      <c r="AD517" s="52"/>
      <c r="AE517" s="52"/>
      <c r="AF517" s="52"/>
      <c r="AG517" s="52"/>
      <c r="AH517" s="52"/>
      <c r="AI517" s="52"/>
      <c r="AJ517" s="52"/>
      <c r="AK517" s="52"/>
      <c r="AL517" s="52"/>
      <c r="AM517" s="52"/>
      <c r="AN517" s="52"/>
      <c r="AO517" s="52"/>
      <c r="AP517" s="52"/>
      <c r="AQ517" s="52"/>
      <c r="AR517" s="52"/>
      <c r="AS517" s="52"/>
      <c r="AT517" s="52"/>
      <c r="AU517" s="52"/>
      <c r="AV517" s="52"/>
      <c r="AW517" s="52"/>
      <c r="AX517" s="52"/>
      <c r="AY517" s="52"/>
      <c r="AZ517" s="52"/>
      <c r="BA517" s="52"/>
      <c r="BB517" s="52"/>
      <c r="BC517" s="52"/>
      <c r="BD517" s="52"/>
      <c r="BE517" s="52"/>
      <c r="BF517" s="52"/>
      <c r="BG517" s="52"/>
      <c r="BH517" s="52"/>
      <c r="BI517" s="52"/>
      <c r="BJ517" s="52"/>
      <c r="BK517" s="52"/>
      <c r="BL517" s="52"/>
      <c r="BM517" s="52"/>
      <c r="BN517" s="52"/>
      <c r="BO517" s="52"/>
    </row>
    <row r="518" spans="1:67" s="48" customFormat="1">
      <c r="A518" s="48">
        <v>329</v>
      </c>
      <c r="B518" s="48" t="s">
        <v>26</v>
      </c>
      <c r="C518" s="1" t="s">
        <v>204</v>
      </c>
      <c r="E518" s="50">
        <v>20000</v>
      </c>
      <c r="F518" s="50">
        <v>28000</v>
      </c>
      <c r="G518" s="19">
        <f t="shared" si="21"/>
        <v>-8000</v>
      </c>
      <c r="H518" s="20">
        <f t="shared" si="22"/>
        <v>-0.4</v>
      </c>
      <c r="I518" s="51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  <c r="AC518" s="52"/>
      <c r="AD518" s="52"/>
      <c r="AE518" s="52"/>
      <c r="AF518" s="52"/>
      <c r="AG518" s="52"/>
      <c r="AH518" s="52"/>
      <c r="AI518" s="52"/>
      <c r="AJ518" s="52"/>
      <c r="AK518" s="52"/>
      <c r="AL518" s="52"/>
      <c r="AM518" s="52"/>
      <c r="AN518" s="52"/>
      <c r="AO518" s="52"/>
      <c r="AP518" s="52"/>
      <c r="AQ518" s="52"/>
      <c r="AR518" s="52"/>
      <c r="AS518" s="52"/>
      <c r="AT518" s="52"/>
      <c r="AU518" s="52"/>
      <c r="AV518" s="52"/>
      <c r="AW518" s="52"/>
      <c r="AX518" s="52"/>
      <c r="AY518" s="52"/>
      <c r="AZ518" s="52"/>
      <c r="BA518" s="52"/>
      <c r="BB518" s="52"/>
      <c r="BC518" s="52"/>
      <c r="BD518" s="52"/>
      <c r="BE518" s="52"/>
      <c r="BF518" s="52"/>
      <c r="BG518" s="52"/>
      <c r="BH518" s="52"/>
      <c r="BI518" s="52"/>
      <c r="BJ518" s="52"/>
      <c r="BK518" s="52"/>
      <c r="BL518" s="52"/>
      <c r="BM518" s="52"/>
      <c r="BN518" s="52"/>
      <c r="BO518" s="52"/>
    </row>
    <row r="519" spans="1:67" s="42" customFormat="1">
      <c r="A519" s="42" t="s">
        <v>207</v>
      </c>
      <c r="C519" s="43"/>
      <c r="E519" s="44">
        <f>SUM(E521)</f>
        <v>20000</v>
      </c>
      <c r="F519" s="44">
        <f>SUM(F521)</f>
        <v>20000</v>
      </c>
      <c r="G519" s="45">
        <f t="shared" si="21"/>
        <v>0</v>
      </c>
      <c r="H519" s="46">
        <f t="shared" si="22"/>
        <v>0</v>
      </c>
      <c r="I519" s="30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  <c r="AA519" s="47"/>
      <c r="AB519" s="47"/>
      <c r="AC519" s="47"/>
      <c r="AD519" s="47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  <c r="AS519" s="47"/>
      <c r="AT519" s="47"/>
      <c r="AU519" s="47"/>
      <c r="AV519" s="47"/>
      <c r="AW519" s="47"/>
      <c r="AX519" s="47"/>
      <c r="AY519" s="47"/>
      <c r="AZ519" s="47"/>
      <c r="BA519" s="47"/>
      <c r="BB519" s="47"/>
      <c r="BC519" s="47"/>
      <c r="BD519" s="47"/>
      <c r="BE519" s="47"/>
      <c r="BF519" s="47"/>
      <c r="BG519" s="47"/>
      <c r="BH519" s="47"/>
      <c r="BI519" s="47"/>
      <c r="BJ519" s="47"/>
      <c r="BK519" s="47"/>
      <c r="BL519" s="47"/>
      <c r="BM519" s="47"/>
      <c r="BN519" s="47"/>
      <c r="BO519" s="47"/>
    </row>
    <row r="520" spans="1:67" s="48" customFormat="1">
      <c r="A520" s="48" t="s">
        <v>20</v>
      </c>
      <c r="C520" s="49"/>
      <c r="E520" s="50">
        <v>20000</v>
      </c>
      <c r="F520" s="50">
        <v>20000</v>
      </c>
      <c r="G520" s="19">
        <f t="shared" si="21"/>
        <v>0</v>
      </c>
      <c r="H520" s="20">
        <f t="shared" si="22"/>
        <v>0</v>
      </c>
      <c r="I520" s="51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  <c r="AC520" s="52"/>
      <c r="AD520" s="52"/>
      <c r="AE520" s="52"/>
      <c r="AF520" s="52"/>
      <c r="AG520" s="52"/>
      <c r="AH520" s="52"/>
      <c r="AI520" s="52"/>
      <c r="AJ520" s="52"/>
      <c r="AK520" s="52"/>
      <c r="AL520" s="52"/>
      <c r="AM520" s="52"/>
      <c r="AN520" s="52"/>
      <c r="AO520" s="52"/>
      <c r="AP520" s="52"/>
      <c r="AQ520" s="52"/>
      <c r="AR520" s="52"/>
      <c r="AS520" s="52"/>
      <c r="AT520" s="52"/>
      <c r="AU520" s="52"/>
      <c r="AV520" s="52"/>
      <c r="AW520" s="52"/>
      <c r="AX520" s="52"/>
      <c r="AY520" s="52"/>
      <c r="AZ520" s="52"/>
      <c r="BA520" s="52"/>
      <c r="BB520" s="52"/>
      <c r="BC520" s="52"/>
      <c r="BD520" s="52"/>
      <c r="BE520" s="52"/>
      <c r="BF520" s="52"/>
      <c r="BG520" s="52"/>
      <c r="BH520" s="52"/>
      <c r="BI520" s="52"/>
      <c r="BJ520" s="52"/>
      <c r="BK520" s="52"/>
      <c r="BL520" s="52"/>
      <c r="BM520" s="52"/>
      <c r="BN520" s="52"/>
      <c r="BO520" s="52"/>
    </row>
    <row r="521" spans="1:67" s="48" customFormat="1">
      <c r="A521" s="48">
        <v>3</v>
      </c>
      <c r="B521" s="48" t="s">
        <v>15</v>
      </c>
      <c r="C521" s="49" t="s">
        <v>208</v>
      </c>
      <c r="E521" s="50">
        <f>SUM(E522)</f>
        <v>20000</v>
      </c>
      <c r="F521" s="50">
        <f>SUM(F522)</f>
        <v>20000</v>
      </c>
      <c r="G521" s="19">
        <f t="shared" si="21"/>
        <v>0</v>
      </c>
      <c r="H521" s="20">
        <f t="shared" si="22"/>
        <v>0</v>
      </c>
      <c r="I521" s="51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  <c r="AC521" s="52"/>
      <c r="AD521" s="52"/>
      <c r="AE521" s="52"/>
      <c r="AF521" s="52"/>
      <c r="AG521" s="52"/>
      <c r="AH521" s="52"/>
      <c r="AI521" s="52"/>
      <c r="AJ521" s="52"/>
      <c r="AK521" s="52"/>
      <c r="AL521" s="52"/>
      <c r="AM521" s="52"/>
      <c r="AN521" s="52"/>
      <c r="AO521" s="52"/>
      <c r="AP521" s="52"/>
      <c r="AQ521" s="52"/>
      <c r="AR521" s="52"/>
      <c r="AS521" s="52"/>
      <c r="AT521" s="52"/>
      <c r="AU521" s="52"/>
      <c r="AV521" s="52"/>
      <c r="AW521" s="52"/>
      <c r="AX521" s="52"/>
      <c r="AY521" s="52"/>
      <c r="AZ521" s="52"/>
      <c r="BA521" s="52"/>
      <c r="BB521" s="52"/>
      <c r="BC521" s="52"/>
      <c r="BD521" s="52"/>
      <c r="BE521" s="52"/>
      <c r="BF521" s="52"/>
      <c r="BG521" s="52"/>
      <c r="BH521" s="52"/>
      <c r="BI521" s="52"/>
      <c r="BJ521" s="52"/>
      <c r="BK521" s="52"/>
      <c r="BL521" s="52"/>
      <c r="BM521" s="52"/>
      <c r="BN521" s="52"/>
      <c r="BO521" s="52"/>
    </row>
    <row r="522" spans="1:67" s="48" customFormat="1">
      <c r="A522" s="48">
        <v>38</v>
      </c>
      <c r="B522" s="48" t="s">
        <v>22</v>
      </c>
      <c r="C522" s="49" t="s">
        <v>208</v>
      </c>
      <c r="E522" s="50">
        <f>SUM(E523)</f>
        <v>20000</v>
      </c>
      <c r="F522" s="50">
        <f>SUM(F523)</f>
        <v>20000</v>
      </c>
      <c r="G522" s="19">
        <f t="shared" si="21"/>
        <v>0</v>
      </c>
      <c r="H522" s="20">
        <f t="shared" si="22"/>
        <v>0</v>
      </c>
      <c r="I522" s="51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  <c r="AC522" s="52"/>
      <c r="AD522" s="52"/>
      <c r="AE522" s="52"/>
      <c r="AF522" s="52"/>
      <c r="AG522" s="52"/>
      <c r="AH522" s="52"/>
      <c r="AI522" s="52"/>
      <c r="AJ522" s="52"/>
      <c r="AK522" s="52"/>
      <c r="AL522" s="52"/>
      <c r="AM522" s="52"/>
      <c r="AN522" s="52"/>
      <c r="AO522" s="52"/>
      <c r="AP522" s="52"/>
      <c r="AQ522" s="52"/>
      <c r="AR522" s="52"/>
      <c r="AS522" s="52"/>
      <c r="AT522" s="52"/>
      <c r="AU522" s="52"/>
      <c r="AV522" s="52"/>
      <c r="AW522" s="52"/>
      <c r="AX522" s="52"/>
      <c r="AY522" s="52"/>
      <c r="AZ522" s="52"/>
      <c r="BA522" s="52"/>
      <c r="BB522" s="52"/>
      <c r="BC522" s="52"/>
      <c r="BD522" s="52"/>
      <c r="BE522" s="52"/>
      <c r="BF522" s="52"/>
      <c r="BG522" s="52"/>
      <c r="BH522" s="52"/>
      <c r="BI522" s="52"/>
      <c r="BJ522" s="52"/>
      <c r="BK522" s="52"/>
      <c r="BL522" s="52"/>
      <c r="BM522" s="52"/>
      <c r="BN522" s="52"/>
      <c r="BO522" s="52"/>
    </row>
    <row r="523" spans="1:67" s="48" customFormat="1">
      <c r="A523" s="48">
        <v>386</v>
      </c>
      <c r="B523" s="48" t="s">
        <v>209</v>
      </c>
      <c r="C523" s="49" t="s">
        <v>208</v>
      </c>
      <c r="E523" s="50">
        <v>20000</v>
      </c>
      <c r="F523" s="50">
        <v>20000</v>
      </c>
      <c r="G523" s="19">
        <f t="shared" si="21"/>
        <v>0</v>
      </c>
      <c r="H523" s="20">
        <f t="shared" si="22"/>
        <v>0</v>
      </c>
      <c r="I523" s="51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  <c r="AC523" s="52"/>
      <c r="AD523" s="52"/>
      <c r="AE523" s="52"/>
      <c r="AF523" s="52"/>
      <c r="AG523" s="52"/>
      <c r="AH523" s="52"/>
      <c r="AI523" s="52"/>
      <c r="AJ523" s="52"/>
      <c r="AK523" s="52"/>
      <c r="AL523" s="52"/>
      <c r="AM523" s="52"/>
      <c r="AN523" s="52"/>
      <c r="AO523" s="52"/>
      <c r="AP523" s="52"/>
      <c r="AQ523" s="52"/>
      <c r="AR523" s="52"/>
      <c r="AS523" s="52"/>
      <c r="AT523" s="52"/>
      <c r="AU523" s="52"/>
      <c r="AV523" s="52"/>
      <c r="AW523" s="52"/>
      <c r="AX523" s="52"/>
      <c r="AY523" s="52"/>
      <c r="AZ523" s="52"/>
      <c r="BA523" s="52"/>
      <c r="BB523" s="52"/>
      <c r="BC523" s="52"/>
      <c r="BD523" s="52"/>
      <c r="BE523" s="52"/>
      <c r="BF523" s="52"/>
      <c r="BG523" s="52"/>
      <c r="BH523" s="52"/>
      <c r="BI523" s="52"/>
      <c r="BJ523" s="52"/>
      <c r="BK523" s="52"/>
      <c r="BL523" s="52"/>
      <c r="BM523" s="52"/>
      <c r="BN523" s="52"/>
      <c r="BO523" s="52"/>
    </row>
    <row r="524" spans="1:67" s="42" customFormat="1">
      <c r="A524" s="42" t="s">
        <v>210</v>
      </c>
      <c r="C524" s="43"/>
      <c r="E524" s="44">
        <v>0</v>
      </c>
      <c r="F524" s="44">
        <v>10000</v>
      </c>
      <c r="G524" s="45">
        <f t="shared" si="21"/>
        <v>-10000</v>
      </c>
      <c r="H524" s="46">
        <v>0</v>
      </c>
      <c r="I524" s="30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  <c r="AA524" s="47"/>
      <c r="AB524" s="47"/>
      <c r="AC524" s="47"/>
      <c r="AD524" s="47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  <c r="AS524" s="47"/>
      <c r="AT524" s="47"/>
      <c r="AU524" s="47"/>
      <c r="AV524" s="47"/>
      <c r="AW524" s="47"/>
      <c r="AX524" s="47"/>
      <c r="AY524" s="47"/>
      <c r="AZ524" s="47"/>
      <c r="BA524" s="47"/>
      <c r="BB524" s="47"/>
      <c r="BC524" s="47"/>
      <c r="BD524" s="47"/>
      <c r="BE524" s="47"/>
      <c r="BF524" s="47"/>
      <c r="BG524" s="47"/>
      <c r="BH524" s="47"/>
      <c r="BI524" s="47"/>
      <c r="BJ524" s="47"/>
      <c r="BK524" s="47"/>
      <c r="BL524" s="47"/>
      <c r="BM524" s="47"/>
      <c r="BN524" s="47"/>
      <c r="BO524" s="47"/>
    </row>
    <row r="525" spans="1:67" s="48" customFormat="1">
      <c r="A525" s="48" t="s">
        <v>20</v>
      </c>
      <c r="C525" s="49"/>
      <c r="E525" s="50">
        <v>0</v>
      </c>
      <c r="F525" s="50">
        <v>10000</v>
      </c>
      <c r="G525" s="19">
        <f t="shared" si="21"/>
        <v>-10000</v>
      </c>
      <c r="H525" s="20">
        <v>0</v>
      </c>
      <c r="I525" s="51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  <c r="AC525" s="52"/>
      <c r="AD525" s="52"/>
      <c r="AE525" s="52"/>
      <c r="AF525" s="52"/>
      <c r="AG525" s="52"/>
      <c r="AH525" s="52"/>
      <c r="AI525" s="52"/>
      <c r="AJ525" s="52"/>
      <c r="AK525" s="52"/>
      <c r="AL525" s="52"/>
      <c r="AM525" s="52"/>
      <c r="AN525" s="52"/>
      <c r="AO525" s="52"/>
      <c r="AP525" s="52"/>
      <c r="AQ525" s="52"/>
      <c r="AR525" s="52"/>
      <c r="AS525" s="52"/>
      <c r="AT525" s="52"/>
      <c r="AU525" s="52"/>
      <c r="AV525" s="52"/>
      <c r="AW525" s="52"/>
      <c r="AX525" s="52"/>
      <c r="AY525" s="52"/>
      <c r="AZ525" s="52"/>
      <c r="BA525" s="52"/>
      <c r="BB525" s="52"/>
      <c r="BC525" s="52"/>
      <c r="BD525" s="52"/>
      <c r="BE525" s="52"/>
      <c r="BF525" s="52"/>
      <c r="BG525" s="52"/>
      <c r="BH525" s="52"/>
      <c r="BI525" s="52"/>
      <c r="BJ525" s="52"/>
      <c r="BK525" s="52"/>
      <c r="BL525" s="52"/>
      <c r="BM525" s="52"/>
      <c r="BN525" s="52"/>
      <c r="BO525" s="52"/>
    </row>
    <row r="526" spans="1:67" s="48" customFormat="1">
      <c r="A526" s="48">
        <v>3</v>
      </c>
      <c r="B526" s="48" t="s">
        <v>15</v>
      </c>
      <c r="C526" s="49" t="s">
        <v>208</v>
      </c>
      <c r="E526" s="50">
        <v>0</v>
      </c>
      <c r="F526" s="50">
        <v>10000</v>
      </c>
      <c r="G526" s="19">
        <f t="shared" si="21"/>
        <v>-10000</v>
      </c>
      <c r="H526" s="20">
        <v>0</v>
      </c>
      <c r="I526" s="51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  <c r="AC526" s="52"/>
      <c r="AD526" s="52"/>
      <c r="AE526" s="52"/>
      <c r="AF526" s="52"/>
      <c r="AG526" s="52"/>
      <c r="AH526" s="52"/>
      <c r="AI526" s="52"/>
      <c r="AJ526" s="52"/>
      <c r="AK526" s="52"/>
      <c r="AL526" s="52"/>
      <c r="AM526" s="52"/>
      <c r="AN526" s="52"/>
      <c r="AO526" s="52"/>
      <c r="AP526" s="52"/>
      <c r="AQ526" s="52"/>
      <c r="AR526" s="52"/>
      <c r="AS526" s="52"/>
      <c r="AT526" s="52"/>
      <c r="AU526" s="52"/>
      <c r="AV526" s="52"/>
      <c r="AW526" s="52"/>
      <c r="AX526" s="52"/>
      <c r="AY526" s="52"/>
      <c r="AZ526" s="52"/>
      <c r="BA526" s="52"/>
      <c r="BB526" s="52"/>
      <c r="BC526" s="52"/>
      <c r="BD526" s="52"/>
      <c r="BE526" s="52"/>
      <c r="BF526" s="52"/>
      <c r="BG526" s="52"/>
      <c r="BH526" s="52"/>
      <c r="BI526" s="52"/>
      <c r="BJ526" s="52"/>
      <c r="BK526" s="52"/>
      <c r="BL526" s="52"/>
      <c r="BM526" s="52"/>
      <c r="BN526" s="52"/>
      <c r="BO526" s="52"/>
    </row>
    <row r="527" spans="1:67" s="48" customFormat="1">
      <c r="A527" s="48">
        <v>38</v>
      </c>
      <c r="B527" s="48" t="s">
        <v>22</v>
      </c>
      <c r="C527" s="49" t="s">
        <v>208</v>
      </c>
      <c r="E527" s="50">
        <v>0</v>
      </c>
      <c r="F527" s="50">
        <v>10000</v>
      </c>
      <c r="G527" s="19">
        <f t="shared" si="21"/>
        <v>-10000</v>
      </c>
      <c r="H527" s="20">
        <v>0</v>
      </c>
      <c r="I527" s="51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  <c r="AC527" s="52"/>
      <c r="AD527" s="52"/>
      <c r="AE527" s="52"/>
      <c r="AF527" s="52"/>
      <c r="AG527" s="52"/>
      <c r="AH527" s="52"/>
      <c r="AI527" s="52"/>
      <c r="AJ527" s="52"/>
      <c r="AK527" s="52"/>
      <c r="AL527" s="52"/>
      <c r="AM527" s="52"/>
      <c r="AN527" s="52"/>
      <c r="AO527" s="52"/>
      <c r="AP527" s="52"/>
      <c r="AQ527" s="52"/>
      <c r="AR527" s="52"/>
      <c r="AS527" s="52"/>
      <c r="AT527" s="52"/>
      <c r="AU527" s="52"/>
      <c r="AV527" s="52"/>
      <c r="AW527" s="52"/>
      <c r="AX527" s="52"/>
      <c r="AY527" s="52"/>
      <c r="AZ527" s="52"/>
      <c r="BA527" s="52"/>
      <c r="BB527" s="52"/>
      <c r="BC527" s="52"/>
      <c r="BD527" s="52"/>
      <c r="BE527" s="52"/>
      <c r="BF527" s="52"/>
      <c r="BG527" s="52"/>
      <c r="BH527" s="52"/>
      <c r="BI527" s="52"/>
      <c r="BJ527" s="52"/>
      <c r="BK527" s="52"/>
      <c r="BL527" s="52"/>
      <c r="BM527" s="52"/>
      <c r="BN527" s="52"/>
      <c r="BO527" s="52"/>
    </row>
    <row r="528" spans="1:67" s="48" customFormat="1">
      <c r="A528" s="48">
        <v>386</v>
      </c>
      <c r="B528" s="48" t="s">
        <v>209</v>
      </c>
      <c r="C528" s="49" t="s">
        <v>208</v>
      </c>
      <c r="E528" s="50">
        <v>0</v>
      </c>
      <c r="F528" s="50">
        <v>10000</v>
      </c>
      <c r="G528" s="19">
        <f t="shared" si="21"/>
        <v>-10000</v>
      </c>
      <c r="H528" s="20">
        <v>0</v>
      </c>
      <c r="I528" s="51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  <c r="AC528" s="52"/>
      <c r="AD528" s="52"/>
      <c r="AE528" s="52"/>
      <c r="AF528" s="52"/>
      <c r="AG528" s="52"/>
      <c r="AH528" s="52"/>
      <c r="AI528" s="52"/>
      <c r="AJ528" s="52"/>
      <c r="AK528" s="52"/>
      <c r="AL528" s="52"/>
      <c r="AM528" s="52"/>
      <c r="AN528" s="52"/>
      <c r="AO528" s="52"/>
      <c r="AP528" s="52"/>
      <c r="AQ528" s="52"/>
      <c r="AR528" s="52"/>
      <c r="AS528" s="52"/>
      <c r="AT528" s="52"/>
      <c r="AU528" s="52"/>
      <c r="AV528" s="52"/>
      <c r="AW528" s="52"/>
      <c r="AX528" s="52"/>
      <c r="AY528" s="52"/>
      <c r="AZ528" s="52"/>
      <c r="BA528" s="52"/>
      <c r="BB528" s="52"/>
      <c r="BC528" s="52"/>
      <c r="BD528" s="52"/>
      <c r="BE528" s="52"/>
      <c r="BF528" s="52"/>
      <c r="BG528" s="52"/>
      <c r="BH528" s="52"/>
      <c r="BI528" s="52"/>
      <c r="BJ528" s="52"/>
      <c r="BK528" s="52"/>
      <c r="BL528" s="52"/>
      <c r="BM528" s="52"/>
      <c r="BN528" s="52"/>
      <c r="BO528" s="52"/>
    </row>
    <row r="529" spans="1:67" s="42" customFormat="1">
      <c r="A529" s="42" t="s">
        <v>211</v>
      </c>
      <c r="C529" s="43"/>
      <c r="E529" s="44">
        <v>450000</v>
      </c>
      <c r="F529" s="44">
        <v>430000</v>
      </c>
      <c r="G529" s="45">
        <f t="shared" si="21"/>
        <v>20000</v>
      </c>
      <c r="H529" s="46">
        <f t="shared" ref="H529:H566" si="23">G529/E529</f>
        <v>4.4444444444444446E-2</v>
      </c>
      <c r="I529" s="30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  <c r="AA529" s="47"/>
      <c r="AB529" s="47"/>
      <c r="AC529" s="47"/>
      <c r="AD529" s="47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  <c r="AQ529" s="47"/>
      <c r="AR529" s="47"/>
      <c r="AS529" s="47"/>
      <c r="AT529" s="47"/>
      <c r="AU529" s="47"/>
      <c r="AV529" s="47"/>
      <c r="AW529" s="47"/>
      <c r="AX529" s="47"/>
      <c r="AY529" s="47"/>
      <c r="AZ529" s="47"/>
      <c r="BA529" s="47"/>
      <c r="BB529" s="47"/>
      <c r="BC529" s="47"/>
      <c r="BD529" s="47"/>
      <c r="BE529" s="47"/>
      <c r="BF529" s="47"/>
      <c r="BG529" s="47"/>
      <c r="BH529" s="47"/>
      <c r="BI529" s="47"/>
      <c r="BJ529" s="47"/>
      <c r="BK529" s="47"/>
      <c r="BL529" s="47"/>
      <c r="BM529" s="47"/>
      <c r="BN529" s="47"/>
      <c r="BO529" s="47"/>
    </row>
    <row r="530" spans="1:67" s="48" customFormat="1">
      <c r="A530" s="48" t="s">
        <v>69</v>
      </c>
      <c r="C530" s="49"/>
      <c r="E530" s="50">
        <v>450000</v>
      </c>
      <c r="F530" s="50">
        <v>430000</v>
      </c>
      <c r="G530" s="19">
        <f t="shared" si="21"/>
        <v>20000</v>
      </c>
      <c r="H530" s="20">
        <f t="shared" si="23"/>
        <v>4.4444444444444446E-2</v>
      </c>
      <c r="I530" s="51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  <c r="AC530" s="52"/>
      <c r="AD530" s="52"/>
      <c r="AE530" s="52"/>
      <c r="AF530" s="52"/>
      <c r="AG530" s="52"/>
      <c r="AH530" s="52"/>
      <c r="AI530" s="52"/>
      <c r="AJ530" s="52"/>
      <c r="AK530" s="52"/>
      <c r="AL530" s="52"/>
      <c r="AM530" s="52"/>
      <c r="AN530" s="52"/>
      <c r="AO530" s="52"/>
      <c r="AP530" s="52"/>
      <c r="AQ530" s="52"/>
      <c r="AR530" s="52"/>
      <c r="AS530" s="52"/>
      <c r="AT530" s="52"/>
      <c r="AU530" s="52"/>
      <c r="AV530" s="52"/>
      <c r="AW530" s="52"/>
      <c r="AX530" s="52"/>
      <c r="AY530" s="52"/>
      <c r="AZ530" s="52"/>
      <c r="BA530" s="52"/>
      <c r="BB530" s="52"/>
      <c r="BC530" s="52"/>
      <c r="BD530" s="52"/>
      <c r="BE530" s="52"/>
      <c r="BF530" s="52"/>
      <c r="BG530" s="52"/>
      <c r="BH530" s="52"/>
      <c r="BI530" s="52"/>
      <c r="BJ530" s="52"/>
      <c r="BK530" s="52"/>
      <c r="BL530" s="52"/>
      <c r="BM530" s="52"/>
      <c r="BN530" s="52"/>
      <c r="BO530" s="52"/>
    </row>
    <row r="531" spans="1:67" s="48" customFormat="1">
      <c r="A531" s="48">
        <v>4</v>
      </c>
      <c r="B531" s="48" t="s">
        <v>15</v>
      </c>
      <c r="C531" s="49" t="s">
        <v>204</v>
      </c>
      <c r="E531" s="50">
        <v>450000</v>
      </c>
      <c r="F531" s="50">
        <v>430000</v>
      </c>
      <c r="G531" s="19">
        <f t="shared" si="21"/>
        <v>20000</v>
      </c>
      <c r="H531" s="20">
        <f t="shared" si="23"/>
        <v>4.4444444444444446E-2</v>
      </c>
      <c r="I531" s="51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52"/>
      <c r="AB531" s="52"/>
      <c r="AC531" s="52"/>
      <c r="AD531" s="52"/>
      <c r="AE531" s="52"/>
      <c r="AF531" s="52"/>
      <c r="AG531" s="52"/>
      <c r="AH531" s="52"/>
      <c r="AI531" s="52"/>
      <c r="AJ531" s="52"/>
      <c r="AK531" s="52"/>
      <c r="AL531" s="52"/>
      <c r="AM531" s="52"/>
      <c r="AN531" s="52"/>
      <c r="AO531" s="52"/>
      <c r="AP531" s="52"/>
      <c r="AQ531" s="52"/>
      <c r="AR531" s="52"/>
      <c r="AS531" s="52"/>
      <c r="AT531" s="52"/>
      <c r="AU531" s="52"/>
      <c r="AV531" s="52"/>
      <c r="AW531" s="52"/>
      <c r="AX531" s="52"/>
      <c r="AY531" s="52"/>
      <c r="AZ531" s="52"/>
      <c r="BA531" s="52"/>
      <c r="BB531" s="52"/>
      <c r="BC531" s="52"/>
      <c r="BD531" s="52"/>
      <c r="BE531" s="52"/>
      <c r="BF531" s="52"/>
      <c r="BG531" s="52"/>
      <c r="BH531" s="52"/>
      <c r="BI531" s="52"/>
      <c r="BJ531" s="52"/>
      <c r="BK531" s="52"/>
      <c r="BL531" s="52"/>
      <c r="BM531" s="52"/>
      <c r="BN531" s="52"/>
      <c r="BO531" s="52"/>
    </row>
    <row r="532" spans="1:67" s="48" customFormat="1">
      <c r="A532" s="48">
        <v>42</v>
      </c>
      <c r="B532" s="48" t="s">
        <v>22</v>
      </c>
      <c r="C532" s="49" t="s">
        <v>204</v>
      </c>
      <c r="E532" s="50">
        <v>450000</v>
      </c>
      <c r="F532" s="50">
        <v>430000</v>
      </c>
      <c r="G532" s="19">
        <f t="shared" si="21"/>
        <v>20000</v>
      </c>
      <c r="H532" s="20">
        <f t="shared" si="23"/>
        <v>4.4444444444444446E-2</v>
      </c>
      <c r="I532" s="51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  <c r="AC532" s="52"/>
      <c r="AD532" s="52"/>
      <c r="AE532" s="52"/>
      <c r="AF532" s="52"/>
      <c r="AG532" s="52"/>
      <c r="AH532" s="52"/>
      <c r="AI532" s="52"/>
      <c r="AJ532" s="52"/>
      <c r="AK532" s="52"/>
      <c r="AL532" s="52"/>
      <c r="AM532" s="52"/>
      <c r="AN532" s="52"/>
      <c r="AO532" s="52"/>
      <c r="AP532" s="52"/>
      <c r="AQ532" s="52"/>
      <c r="AR532" s="52"/>
      <c r="AS532" s="52"/>
      <c r="AT532" s="52"/>
      <c r="AU532" s="52"/>
      <c r="AV532" s="52"/>
      <c r="AW532" s="52"/>
      <c r="AX532" s="52"/>
      <c r="AY532" s="52"/>
      <c r="AZ532" s="52"/>
      <c r="BA532" s="52"/>
      <c r="BB532" s="52"/>
      <c r="BC532" s="52"/>
      <c r="BD532" s="52"/>
      <c r="BE532" s="52"/>
      <c r="BF532" s="52"/>
      <c r="BG532" s="52"/>
      <c r="BH532" s="52"/>
      <c r="BI532" s="52"/>
      <c r="BJ532" s="52"/>
      <c r="BK532" s="52"/>
      <c r="BL532" s="52"/>
      <c r="BM532" s="52"/>
      <c r="BN532" s="52"/>
      <c r="BO532" s="52"/>
    </row>
    <row r="533" spans="1:67" s="48" customFormat="1">
      <c r="A533" s="48">
        <v>421</v>
      </c>
      <c r="B533" s="48" t="s">
        <v>209</v>
      </c>
      <c r="C533" s="49" t="s">
        <v>204</v>
      </c>
      <c r="E533" s="50">
        <v>450000</v>
      </c>
      <c r="F533" s="50">
        <v>430000</v>
      </c>
      <c r="G533" s="19">
        <f t="shared" si="21"/>
        <v>20000</v>
      </c>
      <c r="H533" s="20">
        <f t="shared" si="23"/>
        <v>4.4444444444444446E-2</v>
      </c>
      <c r="I533" s="51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  <c r="AC533" s="52"/>
      <c r="AD533" s="52"/>
      <c r="AE533" s="52"/>
      <c r="AF533" s="52"/>
      <c r="AG533" s="52"/>
      <c r="AH533" s="52"/>
      <c r="AI533" s="52"/>
      <c r="AJ533" s="52"/>
      <c r="AK533" s="52"/>
      <c r="AL533" s="52"/>
      <c r="AM533" s="52"/>
      <c r="AN533" s="52"/>
      <c r="AO533" s="52"/>
      <c r="AP533" s="52"/>
      <c r="AQ533" s="52"/>
      <c r="AR533" s="52"/>
      <c r="AS533" s="52"/>
      <c r="AT533" s="52"/>
      <c r="AU533" s="52"/>
      <c r="AV533" s="52"/>
      <c r="AW533" s="52"/>
      <c r="AX533" s="52"/>
      <c r="AY533" s="52"/>
      <c r="AZ533" s="52"/>
      <c r="BA533" s="52"/>
      <c r="BB533" s="52"/>
      <c r="BC533" s="52"/>
      <c r="BD533" s="52"/>
      <c r="BE533" s="52"/>
      <c r="BF533" s="52"/>
      <c r="BG533" s="52"/>
      <c r="BH533" s="52"/>
      <c r="BI533" s="52"/>
      <c r="BJ533" s="52"/>
      <c r="BK533" s="52"/>
      <c r="BL533" s="52"/>
      <c r="BM533" s="52"/>
      <c r="BN533" s="52"/>
      <c r="BO533" s="52"/>
    </row>
    <row r="534" spans="1:67" s="37" customFormat="1">
      <c r="A534" s="37" t="s">
        <v>212</v>
      </c>
      <c r="C534" s="38"/>
      <c r="E534" s="39">
        <f>SUM(E535,E540,E545)</f>
        <v>106000</v>
      </c>
      <c r="F534" s="39">
        <f>SUM(F535,F540,F545)</f>
        <v>96000</v>
      </c>
      <c r="G534" s="39">
        <f t="shared" si="21"/>
        <v>10000</v>
      </c>
      <c r="H534" s="40">
        <f t="shared" si="23"/>
        <v>9.4339622641509441E-2</v>
      </c>
      <c r="I534" s="40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  <c r="AA534" s="41"/>
      <c r="AB534" s="41"/>
      <c r="AC534" s="41"/>
      <c r="AD534" s="41"/>
      <c r="AE534" s="41"/>
      <c r="AF534" s="41"/>
      <c r="AG534" s="41"/>
      <c r="AH534" s="41"/>
      <c r="AI534" s="41"/>
      <c r="AJ534" s="41"/>
      <c r="AK534" s="41"/>
      <c r="AL534" s="41"/>
      <c r="AM534" s="41"/>
      <c r="AN534" s="41"/>
      <c r="AO534" s="41"/>
      <c r="AP534" s="41"/>
      <c r="AQ534" s="41"/>
      <c r="AR534" s="41"/>
      <c r="AS534" s="41"/>
      <c r="AT534" s="41"/>
      <c r="AU534" s="41"/>
      <c r="AV534" s="41"/>
      <c r="AW534" s="41"/>
      <c r="AX534" s="41"/>
      <c r="AY534" s="41"/>
      <c r="AZ534" s="41"/>
      <c r="BA534" s="41"/>
      <c r="BB534" s="41"/>
      <c r="BC534" s="41"/>
      <c r="BD534" s="41"/>
      <c r="BE534" s="41"/>
      <c r="BF534" s="41"/>
      <c r="BG534" s="41"/>
      <c r="BH534" s="41"/>
      <c r="BI534" s="41"/>
      <c r="BJ534" s="41"/>
      <c r="BK534" s="41"/>
      <c r="BL534" s="41"/>
      <c r="BM534" s="41"/>
      <c r="BN534" s="41"/>
      <c r="BO534" s="41"/>
    </row>
    <row r="535" spans="1:67" s="42" customFormat="1">
      <c r="A535" s="42" t="s">
        <v>213</v>
      </c>
      <c r="C535" s="43"/>
      <c r="E535" s="44">
        <f>SUM(E537)</f>
        <v>80000</v>
      </c>
      <c r="F535" s="44">
        <f>SUM(F537)</f>
        <v>80000</v>
      </c>
      <c r="G535" s="45">
        <f t="shared" si="21"/>
        <v>0</v>
      </c>
      <c r="H535" s="46">
        <f t="shared" si="23"/>
        <v>0</v>
      </c>
      <c r="I535" s="30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  <c r="AA535" s="47"/>
      <c r="AB535" s="47"/>
      <c r="AC535" s="47"/>
      <c r="AD535" s="47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  <c r="AQ535" s="47"/>
      <c r="AR535" s="47"/>
      <c r="AS535" s="47"/>
      <c r="AT535" s="47"/>
      <c r="AU535" s="47"/>
      <c r="AV535" s="47"/>
      <c r="AW535" s="47"/>
      <c r="AX535" s="47"/>
      <c r="AY535" s="47"/>
      <c r="AZ535" s="47"/>
      <c r="BA535" s="47"/>
      <c r="BB535" s="47"/>
      <c r="BC535" s="47"/>
      <c r="BD535" s="47"/>
      <c r="BE535" s="47"/>
      <c r="BF535" s="47"/>
      <c r="BG535" s="47"/>
      <c r="BH535" s="47"/>
      <c r="BI535" s="47"/>
      <c r="BJ535" s="47"/>
      <c r="BK535" s="47"/>
      <c r="BL535" s="47"/>
      <c r="BM535" s="47"/>
      <c r="BN535" s="47"/>
      <c r="BO535" s="47"/>
    </row>
    <row r="536" spans="1:67" s="48" customFormat="1">
      <c r="A536" s="48" t="s">
        <v>214</v>
      </c>
      <c r="C536" s="49"/>
      <c r="E536" s="50">
        <v>80000</v>
      </c>
      <c r="F536" s="50">
        <v>80000</v>
      </c>
      <c r="G536" s="19">
        <f t="shared" si="21"/>
        <v>0</v>
      </c>
      <c r="H536" s="20">
        <f t="shared" si="23"/>
        <v>0</v>
      </c>
      <c r="I536" s="51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  <c r="AC536" s="52"/>
      <c r="AD536" s="52"/>
      <c r="AE536" s="52"/>
      <c r="AF536" s="52"/>
      <c r="AG536" s="52"/>
      <c r="AH536" s="52"/>
      <c r="AI536" s="52"/>
      <c r="AJ536" s="52"/>
      <c r="AK536" s="52"/>
      <c r="AL536" s="52"/>
      <c r="AM536" s="52"/>
      <c r="AN536" s="52"/>
      <c r="AO536" s="52"/>
      <c r="AP536" s="52"/>
      <c r="AQ536" s="52"/>
      <c r="AR536" s="52"/>
      <c r="AS536" s="52"/>
      <c r="AT536" s="52"/>
      <c r="AU536" s="52"/>
      <c r="AV536" s="52"/>
      <c r="AW536" s="52"/>
      <c r="AX536" s="52"/>
      <c r="AY536" s="52"/>
      <c r="AZ536" s="52"/>
      <c r="BA536" s="52"/>
      <c r="BB536" s="52"/>
      <c r="BC536" s="52"/>
      <c r="BD536" s="52"/>
      <c r="BE536" s="52"/>
      <c r="BF536" s="52"/>
      <c r="BG536" s="52"/>
      <c r="BH536" s="52"/>
      <c r="BI536" s="52"/>
      <c r="BJ536" s="52"/>
      <c r="BK536" s="52"/>
      <c r="BL536" s="52"/>
      <c r="BM536" s="52"/>
      <c r="BN536" s="52"/>
      <c r="BO536" s="52"/>
    </row>
    <row r="537" spans="1:67" s="48" customFormat="1">
      <c r="A537" s="48">
        <v>3</v>
      </c>
      <c r="B537" s="48" t="s">
        <v>15</v>
      </c>
      <c r="C537" s="49" t="s">
        <v>215</v>
      </c>
      <c r="E537" s="50">
        <f>SUM(E538)</f>
        <v>80000</v>
      </c>
      <c r="F537" s="50">
        <f>SUM(F538)</f>
        <v>80000</v>
      </c>
      <c r="G537" s="19">
        <f t="shared" si="21"/>
        <v>0</v>
      </c>
      <c r="H537" s="20">
        <f t="shared" si="23"/>
        <v>0</v>
      </c>
      <c r="I537" s="51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  <c r="AC537" s="52"/>
      <c r="AD537" s="52"/>
      <c r="AE537" s="52"/>
      <c r="AF537" s="52"/>
      <c r="AG537" s="52"/>
      <c r="AH537" s="52"/>
      <c r="AI537" s="52"/>
      <c r="AJ537" s="52"/>
      <c r="AK537" s="52"/>
      <c r="AL537" s="52"/>
      <c r="AM537" s="52"/>
      <c r="AN537" s="52"/>
      <c r="AO537" s="52"/>
      <c r="AP537" s="52"/>
      <c r="AQ537" s="52"/>
      <c r="AR537" s="52"/>
      <c r="AS537" s="52"/>
      <c r="AT537" s="52"/>
      <c r="AU537" s="52"/>
      <c r="AV537" s="52"/>
      <c r="AW537" s="52"/>
      <c r="AX537" s="52"/>
      <c r="AY537" s="52"/>
      <c r="AZ537" s="52"/>
      <c r="BA537" s="52"/>
      <c r="BB537" s="52"/>
      <c r="BC537" s="52"/>
      <c r="BD537" s="52"/>
      <c r="BE537" s="52"/>
      <c r="BF537" s="52"/>
      <c r="BG537" s="52"/>
      <c r="BH537" s="52"/>
      <c r="BI537" s="52"/>
      <c r="BJ537" s="52"/>
      <c r="BK537" s="52"/>
      <c r="BL537" s="52"/>
      <c r="BM537" s="52"/>
      <c r="BN537" s="52"/>
      <c r="BO537" s="52"/>
    </row>
    <row r="538" spans="1:67" s="48" customFormat="1">
      <c r="A538" s="48">
        <v>37</v>
      </c>
      <c r="B538" s="48" t="s">
        <v>17</v>
      </c>
      <c r="C538" s="49" t="s">
        <v>215</v>
      </c>
      <c r="E538" s="50">
        <f>SUM(E539)</f>
        <v>80000</v>
      </c>
      <c r="F538" s="50">
        <f>SUM(F539)</f>
        <v>80000</v>
      </c>
      <c r="G538" s="19">
        <f t="shared" si="21"/>
        <v>0</v>
      </c>
      <c r="H538" s="20">
        <f t="shared" si="23"/>
        <v>0</v>
      </c>
      <c r="I538" s="51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  <c r="AC538" s="52"/>
      <c r="AD538" s="52"/>
      <c r="AE538" s="52"/>
      <c r="AF538" s="52"/>
      <c r="AG538" s="52"/>
      <c r="AH538" s="52"/>
      <c r="AI538" s="52"/>
      <c r="AJ538" s="52"/>
      <c r="AK538" s="52"/>
      <c r="AL538" s="52"/>
      <c r="AM538" s="52"/>
      <c r="AN538" s="52"/>
      <c r="AO538" s="52"/>
      <c r="AP538" s="52"/>
      <c r="AQ538" s="52"/>
      <c r="AR538" s="52"/>
      <c r="AS538" s="52"/>
      <c r="AT538" s="52"/>
      <c r="AU538" s="52"/>
      <c r="AV538" s="52"/>
      <c r="AW538" s="52"/>
      <c r="AX538" s="52"/>
      <c r="AY538" s="52"/>
      <c r="AZ538" s="52"/>
      <c r="BA538" s="52"/>
      <c r="BB538" s="52"/>
      <c r="BC538" s="52"/>
      <c r="BD538" s="52"/>
      <c r="BE538" s="52"/>
      <c r="BF538" s="52"/>
      <c r="BG538" s="52"/>
      <c r="BH538" s="52"/>
      <c r="BI538" s="52"/>
      <c r="BJ538" s="52"/>
      <c r="BK538" s="52"/>
      <c r="BL538" s="52"/>
      <c r="BM538" s="52"/>
      <c r="BN538" s="52"/>
      <c r="BO538" s="52"/>
    </row>
    <row r="539" spans="1:67" s="48" customFormat="1">
      <c r="A539" s="48">
        <v>372</v>
      </c>
      <c r="B539" s="48" t="s">
        <v>194</v>
      </c>
      <c r="C539" s="49" t="s">
        <v>215</v>
      </c>
      <c r="E539" s="50">
        <v>80000</v>
      </c>
      <c r="F539" s="50">
        <v>80000</v>
      </c>
      <c r="G539" s="19">
        <f t="shared" si="21"/>
        <v>0</v>
      </c>
      <c r="H539" s="20">
        <f t="shared" si="23"/>
        <v>0</v>
      </c>
      <c r="I539" s="51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  <c r="AC539" s="52"/>
      <c r="AD539" s="52"/>
      <c r="AE539" s="52"/>
      <c r="AF539" s="52"/>
      <c r="AG539" s="52"/>
      <c r="AH539" s="52"/>
      <c r="AI539" s="52"/>
      <c r="AJ539" s="52"/>
      <c r="AK539" s="52"/>
      <c r="AL539" s="52"/>
      <c r="AM539" s="52"/>
      <c r="AN539" s="52"/>
      <c r="AO539" s="52"/>
      <c r="AP539" s="52"/>
      <c r="AQ539" s="52"/>
      <c r="AR539" s="52"/>
      <c r="AS539" s="52"/>
      <c r="AT539" s="52"/>
      <c r="AU539" s="52"/>
      <c r="AV539" s="52"/>
      <c r="AW539" s="52"/>
      <c r="AX539" s="52"/>
      <c r="AY539" s="52"/>
      <c r="AZ539" s="52"/>
      <c r="BA539" s="52"/>
      <c r="BB539" s="52"/>
      <c r="BC539" s="52"/>
      <c r="BD539" s="52"/>
      <c r="BE539" s="52"/>
      <c r="BF539" s="52"/>
      <c r="BG539" s="52"/>
      <c r="BH539" s="52"/>
      <c r="BI539" s="52"/>
      <c r="BJ539" s="52"/>
      <c r="BK539" s="52"/>
      <c r="BL539" s="52"/>
      <c r="BM539" s="52"/>
      <c r="BN539" s="52"/>
      <c r="BO539" s="52"/>
    </row>
    <row r="540" spans="1:67" s="42" customFormat="1">
      <c r="A540" s="42" t="s">
        <v>216</v>
      </c>
      <c r="C540" s="43"/>
      <c r="E540" s="44">
        <v>16000</v>
      </c>
      <c r="F540" s="44">
        <v>16000</v>
      </c>
      <c r="G540" s="45">
        <f t="shared" si="21"/>
        <v>0</v>
      </c>
      <c r="H540" s="46">
        <f t="shared" si="23"/>
        <v>0</v>
      </c>
      <c r="I540" s="30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  <c r="AA540" s="47"/>
      <c r="AB540" s="47"/>
      <c r="AC540" s="47"/>
      <c r="AD540" s="47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  <c r="AS540" s="47"/>
      <c r="AT540" s="47"/>
      <c r="AU540" s="47"/>
      <c r="AV540" s="47"/>
      <c r="AW540" s="47"/>
      <c r="AX540" s="47"/>
      <c r="AY540" s="47"/>
      <c r="AZ540" s="47"/>
      <c r="BA540" s="47"/>
      <c r="BB540" s="47"/>
      <c r="BC540" s="47"/>
      <c r="BD540" s="47"/>
      <c r="BE540" s="47"/>
      <c r="BF540" s="47"/>
      <c r="BG540" s="47"/>
      <c r="BH540" s="47"/>
      <c r="BI540" s="47"/>
      <c r="BJ540" s="47"/>
      <c r="BK540" s="47"/>
      <c r="BL540" s="47"/>
      <c r="BM540" s="47"/>
      <c r="BN540" s="47"/>
      <c r="BO540" s="47"/>
    </row>
    <row r="541" spans="1:67" s="48" customFormat="1">
      <c r="A541" s="48" t="s">
        <v>217</v>
      </c>
      <c r="C541" s="49"/>
      <c r="E541" s="50">
        <v>16000</v>
      </c>
      <c r="F541" s="50">
        <v>16000</v>
      </c>
      <c r="G541" s="19">
        <f t="shared" si="21"/>
        <v>0</v>
      </c>
      <c r="H541" s="20">
        <f t="shared" si="23"/>
        <v>0</v>
      </c>
      <c r="I541" s="51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  <c r="AC541" s="52"/>
      <c r="AD541" s="52"/>
      <c r="AE541" s="52"/>
      <c r="AF541" s="52"/>
      <c r="AG541" s="52"/>
      <c r="AH541" s="52"/>
      <c r="AI541" s="52"/>
      <c r="AJ541" s="52"/>
      <c r="AK541" s="52"/>
      <c r="AL541" s="52"/>
      <c r="AM541" s="52"/>
      <c r="AN541" s="52"/>
      <c r="AO541" s="52"/>
      <c r="AP541" s="52"/>
      <c r="AQ541" s="52"/>
      <c r="AR541" s="52"/>
      <c r="AS541" s="52"/>
      <c r="AT541" s="52"/>
      <c r="AU541" s="52"/>
      <c r="AV541" s="52"/>
      <c r="AW541" s="52"/>
      <c r="AX541" s="52"/>
      <c r="AY541" s="52"/>
      <c r="AZ541" s="52"/>
      <c r="BA541" s="52"/>
      <c r="BB541" s="52"/>
      <c r="BC541" s="52"/>
      <c r="BD541" s="52"/>
      <c r="BE541" s="52"/>
      <c r="BF541" s="52"/>
      <c r="BG541" s="52"/>
      <c r="BH541" s="52"/>
      <c r="BI541" s="52"/>
      <c r="BJ541" s="52"/>
      <c r="BK541" s="52"/>
      <c r="BL541" s="52"/>
      <c r="BM541" s="52"/>
      <c r="BN541" s="52"/>
      <c r="BO541" s="52"/>
    </row>
    <row r="542" spans="1:67" s="48" customFormat="1">
      <c r="A542" s="48">
        <v>3</v>
      </c>
      <c r="B542" s="48" t="s">
        <v>15</v>
      </c>
      <c r="C542" s="49" t="s">
        <v>215</v>
      </c>
      <c r="E542" s="50">
        <v>16000</v>
      </c>
      <c r="F542" s="50">
        <v>16000</v>
      </c>
      <c r="G542" s="19">
        <f t="shared" ref="G542:G611" si="24">E542-F542</f>
        <v>0</v>
      </c>
      <c r="H542" s="20">
        <f t="shared" si="23"/>
        <v>0</v>
      </c>
      <c r="I542" s="51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  <c r="AC542" s="52"/>
      <c r="AD542" s="52"/>
      <c r="AE542" s="52"/>
      <c r="AF542" s="52"/>
      <c r="AG542" s="52"/>
      <c r="AH542" s="52"/>
      <c r="AI542" s="52"/>
      <c r="AJ542" s="52"/>
      <c r="AK542" s="52"/>
      <c r="AL542" s="52"/>
      <c r="AM542" s="52"/>
      <c r="AN542" s="52"/>
      <c r="AO542" s="52"/>
      <c r="AP542" s="52"/>
      <c r="AQ542" s="52"/>
      <c r="AR542" s="52"/>
      <c r="AS542" s="52"/>
      <c r="AT542" s="52"/>
      <c r="AU542" s="52"/>
      <c r="AV542" s="52"/>
      <c r="AW542" s="52"/>
      <c r="AX542" s="52"/>
      <c r="AY542" s="52"/>
      <c r="AZ542" s="52"/>
      <c r="BA542" s="52"/>
      <c r="BB542" s="52"/>
      <c r="BC542" s="52"/>
      <c r="BD542" s="52"/>
      <c r="BE542" s="52"/>
      <c r="BF542" s="52"/>
      <c r="BG542" s="52"/>
      <c r="BH542" s="52"/>
      <c r="BI542" s="52"/>
      <c r="BJ542" s="52"/>
      <c r="BK542" s="52"/>
      <c r="BL542" s="52"/>
      <c r="BM542" s="52"/>
      <c r="BN542" s="52"/>
      <c r="BO542" s="52"/>
    </row>
    <row r="543" spans="1:67" s="48" customFormat="1">
      <c r="A543" s="48">
        <v>37</v>
      </c>
      <c r="B543" s="48" t="s">
        <v>17</v>
      </c>
      <c r="C543" s="49" t="s">
        <v>215</v>
      </c>
      <c r="E543" s="50">
        <v>16000</v>
      </c>
      <c r="F543" s="50">
        <v>16000</v>
      </c>
      <c r="G543" s="19">
        <f t="shared" si="24"/>
        <v>0</v>
      </c>
      <c r="H543" s="20">
        <f t="shared" si="23"/>
        <v>0</v>
      </c>
      <c r="I543" s="51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  <c r="AC543" s="52"/>
      <c r="AD543" s="52"/>
      <c r="AE543" s="52"/>
      <c r="AF543" s="52"/>
      <c r="AG543" s="52"/>
      <c r="AH543" s="52"/>
      <c r="AI543" s="52"/>
      <c r="AJ543" s="52"/>
      <c r="AK543" s="52"/>
      <c r="AL543" s="52"/>
      <c r="AM543" s="52"/>
      <c r="AN543" s="52"/>
      <c r="AO543" s="52"/>
      <c r="AP543" s="52"/>
      <c r="AQ543" s="52"/>
      <c r="AR543" s="52"/>
      <c r="AS543" s="52"/>
      <c r="AT543" s="52"/>
      <c r="AU543" s="52"/>
      <c r="AV543" s="52"/>
      <c r="AW543" s="52"/>
      <c r="AX543" s="52"/>
      <c r="AY543" s="52"/>
      <c r="AZ543" s="52"/>
      <c r="BA543" s="52"/>
      <c r="BB543" s="52"/>
      <c r="BC543" s="52"/>
      <c r="BD543" s="52"/>
      <c r="BE543" s="52"/>
      <c r="BF543" s="52"/>
      <c r="BG543" s="52"/>
      <c r="BH543" s="52"/>
      <c r="BI543" s="52"/>
      <c r="BJ543" s="52"/>
      <c r="BK543" s="52"/>
      <c r="BL543" s="52"/>
      <c r="BM543" s="52"/>
      <c r="BN543" s="52"/>
      <c r="BO543" s="52"/>
    </row>
    <row r="544" spans="1:67" s="48" customFormat="1">
      <c r="A544" s="48">
        <v>372</v>
      </c>
      <c r="B544" s="48" t="s">
        <v>194</v>
      </c>
      <c r="C544" s="49" t="s">
        <v>215</v>
      </c>
      <c r="D544" s="65"/>
      <c r="E544" s="50">
        <v>16000</v>
      </c>
      <c r="F544" s="50">
        <v>16000</v>
      </c>
      <c r="G544" s="19">
        <f t="shared" si="24"/>
        <v>0</v>
      </c>
      <c r="H544" s="20">
        <f t="shared" si="23"/>
        <v>0</v>
      </c>
      <c r="I544" s="51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  <c r="AC544" s="52"/>
      <c r="AD544" s="52"/>
      <c r="AE544" s="52"/>
      <c r="AF544" s="52"/>
      <c r="AG544" s="52"/>
      <c r="AH544" s="52"/>
      <c r="AI544" s="52"/>
      <c r="AJ544" s="52"/>
      <c r="AK544" s="52"/>
      <c r="AL544" s="52"/>
      <c r="AM544" s="52"/>
      <c r="AN544" s="52"/>
      <c r="AO544" s="52"/>
      <c r="AP544" s="52"/>
      <c r="AQ544" s="52"/>
      <c r="AR544" s="52"/>
      <c r="AS544" s="52"/>
      <c r="AT544" s="52"/>
      <c r="AU544" s="52"/>
      <c r="AV544" s="52"/>
      <c r="AW544" s="52"/>
      <c r="AX544" s="52"/>
      <c r="AY544" s="52"/>
      <c r="AZ544" s="52"/>
      <c r="BA544" s="52"/>
      <c r="BB544" s="52"/>
      <c r="BC544" s="52"/>
      <c r="BD544" s="52"/>
      <c r="BE544" s="52"/>
      <c r="BF544" s="52"/>
      <c r="BG544" s="52"/>
      <c r="BH544" s="52"/>
      <c r="BI544" s="52"/>
      <c r="BJ544" s="52"/>
      <c r="BK544" s="52"/>
      <c r="BL544" s="52"/>
      <c r="BM544" s="52"/>
      <c r="BN544" s="52"/>
      <c r="BO544" s="52"/>
    </row>
    <row r="545" spans="1:67" s="42" customFormat="1">
      <c r="A545" s="42" t="s">
        <v>218</v>
      </c>
      <c r="C545" s="43"/>
      <c r="E545" s="44">
        <f>SUM(E547)</f>
        <v>10000</v>
      </c>
      <c r="F545" s="44">
        <v>0</v>
      </c>
      <c r="G545" s="45">
        <f t="shared" si="24"/>
        <v>10000</v>
      </c>
      <c r="H545" s="46">
        <f t="shared" si="23"/>
        <v>1</v>
      </c>
      <c r="I545" s="30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  <c r="AA545" s="47"/>
      <c r="AB545" s="47"/>
      <c r="AC545" s="47"/>
      <c r="AD545" s="47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  <c r="AS545" s="47"/>
      <c r="AT545" s="47"/>
      <c r="AU545" s="47"/>
      <c r="AV545" s="47"/>
      <c r="AW545" s="47"/>
      <c r="AX545" s="47"/>
      <c r="AY545" s="47"/>
      <c r="AZ545" s="47"/>
      <c r="BA545" s="47"/>
      <c r="BB545" s="47"/>
      <c r="BC545" s="47"/>
      <c r="BD545" s="47"/>
      <c r="BE545" s="47"/>
      <c r="BF545" s="47"/>
      <c r="BG545" s="47"/>
      <c r="BH545" s="47"/>
      <c r="BI545" s="47"/>
      <c r="BJ545" s="47"/>
      <c r="BK545" s="47"/>
      <c r="BL545" s="47"/>
      <c r="BM545" s="47"/>
      <c r="BN545" s="47"/>
      <c r="BO545" s="47"/>
    </row>
    <row r="546" spans="1:67" s="48" customFormat="1">
      <c r="A546" s="48" t="s">
        <v>20</v>
      </c>
      <c r="C546" s="49"/>
      <c r="E546" s="50">
        <v>10000</v>
      </c>
      <c r="F546" s="50">
        <v>0</v>
      </c>
      <c r="G546" s="19">
        <f t="shared" si="24"/>
        <v>10000</v>
      </c>
      <c r="H546" s="20">
        <f t="shared" si="23"/>
        <v>1</v>
      </c>
      <c r="I546" s="51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  <c r="AC546" s="52"/>
      <c r="AD546" s="52"/>
      <c r="AE546" s="52"/>
      <c r="AF546" s="52"/>
      <c r="AG546" s="52"/>
      <c r="AH546" s="52"/>
      <c r="AI546" s="52"/>
      <c r="AJ546" s="52"/>
      <c r="AK546" s="52"/>
      <c r="AL546" s="52"/>
      <c r="AM546" s="52"/>
      <c r="AN546" s="52"/>
      <c r="AO546" s="52"/>
      <c r="AP546" s="52"/>
      <c r="AQ546" s="52"/>
      <c r="AR546" s="52"/>
      <c r="AS546" s="52"/>
      <c r="AT546" s="52"/>
      <c r="AU546" s="52"/>
      <c r="AV546" s="52"/>
      <c r="AW546" s="52"/>
      <c r="AX546" s="52"/>
      <c r="AY546" s="52"/>
      <c r="AZ546" s="52"/>
      <c r="BA546" s="52"/>
      <c r="BB546" s="52"/>
      <c r="BC546" s="52"/>
      <c r="BD546" s="52"/>
      <c r="BE546" s="52"/>
      <c r="BF546" s="52"/>
      <c r="BG546" s="52"/>
      <c r="BH546" s="52"/>
      <c r="BI546" s="52"/>
      <c r="BJ546" s="52"/>
      <c r="BK546" s="52"/>
      <c r="BL546" s="52"/>
      <c r="BM546" s="52"/>
      <c r="BN546" s="52"/>
      <c r="BO546" s="52"/>
    </row>
    <row r="547" spans="1:67" s="48" customFormat="1">
      <c r="A547" s="48">
        <v>3</v>
      </c>
      <c r="B547" s="48" t="s">
        <v>15</v>
      </c>
      <c r="C547" s="49" t="s">
        <v>184</v>
      </c>
      <c r="E547" s="50">
        <f>SUM(E548)</f>
        <v>10000</v>
      </c>
      <c r="F547" s="50">
        <v>0</v>
      </c>
      <c r="G547" s="19">
        <f t="shared" si="24"/>
        <v>10000</v>
      </c>
      <c r="H547" s="20">
        <f t="shared" si="23"/>
        <v>1</v>
      </c>
      <c r="I547" s="51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  <c r="AC547" s="52"/>
      <c r="AD547" s="52"/>
      <c r="AE547" s="52"/>
      <c r="AF547" s="52"/>
      <c r="AG547" s="52"/>
      <c r="AH547" s="52"/>
      <c r="AI547" s="52"/>
      <c r="AJ547" s="52"/>
      <c r="AK547" s="52"/>
      <c r="AL547" s="52"/>
      <c r="AM547" s="52"/>
      <c r="AN547" s="52"/>
      <c r="AO547" s="52"/>
      <c r="AP547" s="52"/>
      <c r="AQ547" s="52"/>
      <c r="AR547" s="52"/>
      <c r="AS547" s="52"/>
      <c r="AT547" s="52"/>
      <c r="AU547" s="52"/>
      <c r="AV547" s="52"/>
      <c r="AW547" s="52"/>
      <c r="AX547" s="52"/>
      <c r="AY547" s="52"/>
      <c r="AZ547" s="52"/>
      <c r="BA547" s="52"/>
      <c r="BB547" s="52"/>
      <c r="BC547" s="52"/>
      <c r="BD547" s="52"/>
      <c r="BE547" s="52"/>
      <c r="BF547" s="52"/>
      <c r="BG547" s="52"/>
      <c r="BH547" s="52"/>
      <c r="BI547" s="52"/>
      <c r="BJ547" s="52"/>
      <c r="BK547" s="52"/>
      <c r="BL547" s="52"/>
      <c r="BM547" s="52"/>
      <c r="BN547" s="52"/>
      <c r="BO547" s="52"/>
    </row>
    <row r="548" spans="1:67" s="48" customFormat="1">
      <c r="A548" s="48">
        <v>36</v>
      </c>
      <c r="B548" s="48" t="s">
        <v>188</v>
      </c>
      <c r="C548" s="49" t="s">
        <v>184</v>
      </c>
      <c r="E548" s="50">
        <f>SUM(E549)</f>
        <v>10000</v>
      </c>
      <c r="F548" s="50">
        <v>0</v>
      </c>
      <c r="G548" s="19">
        <f t="shared" si="24"/>
        <v>10000</v>
      </c>
      <c r="H548" s="20">
        <f t="shared" si="23"/>
        <v>1</v>
      </c>
      <c r="I548" s="51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  <c r="AC548" s="52"/>
      <c r="AD548" s="52"/>
      <c r="AE548" s="52"/>
      <c r="AF548" s="52"/>
      <c r="AG548" s="52"/>
      <c r="AH548" s="52"/>
      <c r="AI548" s="52"/>
      <c r="AJ548" s="52"/>
      <c r="AK548" s="52"/>
      <c r="AL548" s="52"/>
      <c r="AM548" s="52"/>
      <c r="AN548" s="52"/>
      <c r="AO548" s="52"/>
      <c r="AP548" s="52"/>
      <c r="AQ548" s="52"/>
      <c r="AR548" s="52"/>
      <c r="AS548" s="52"/>
      <c r="AT548" s="52"/>
      <c r="AU548" s="52"/>
      <c r="AV548" s="52"/>
      <c r="AW548" s="52"/>
      <c r="AX548" s="52"/>
      <c r="AY548" s="52"/>
      <c r="AZ548" s="52"/>
      <c r="BA548" s="52"/>
      <c r="BB548" s="52"/>
      <c r="BC548" s="52"/>
      <c r="BD548" s="52"/>
      <c r="BE548" s="52"/>
      <c r="BF548" s="52"/>
      <c r="BG548" s="52"/>
      <c r="BH548" s="52"/>
      <c r="BI548" s="52"/>
      <c r="BJ548" s="52"/>
      <c r="BK548" s="52"/>
      <c r="BL548" s="52"/>
      <c r="BM548" s="52"/>
      <c r="BN548" s="52"/>
      <c r="BO548" s="52"/>
    </row>
    <row r="549" spans="1:67" s="48" customFormat="1">
      <c r="A549" s="48">
        <v>363</v>
      </c>
      <c r="B549" s="48" t="s">
        <v>191</v>
      </c>
      <c r="C549" s="49" t="s">
        <v>184</v>
      </c>
      <c r="E549" s="50">
        <v>10000</v>
      </c>
      <c r="F549" s="50">
        <v>0</v>
      </c>
      <c r="G549" s="19">
        <f t="shared" si="24"/>
        <v>10000</v>
      </c>
      <c r="H549" s="20">
        <f t="shared" si="23"/>
        <v>1</v>
      </c>
      <c r="I549" s="51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  <c r="AC549" s="52"/>
      <c r="AD549" s="52"/>
      <c r="AE549" s="52"/>
      <c r="AF549" s="52"/>
      <c r="AG549" s="52"/>
      <c r="AH549" s="52"/>
      <c r="AI549" s="52"/>
      <c r="AJ549" s="52"/>
      <c r="AK549" s="52"/>
      <c r="AL549" s="52"/>
      <c r="AM549" s="52"/>
      <c r="AN549" s="52"/>
      <c r="AO549" s="52"/>
      <c r="AP549" s="52"/>
      <c r="AQ549" s="52"/>
      <c r="AR549" s="52"/>
      <c r="AS549" s="52"/>
      <c r="AT549" s="52"/>
      <c r="AU549" s="52"/>
      <c r="AV549" s="52"/>
      <c r="AW549" s="52"/>
      <c r="AX549" s="52"/>
      <c r="AY549" s="52"/>
      <c r="AZ549" s="52"/>
      <c r="BA549" s="52"/>
      <c r="BB549" s="52"/>
      <c r="BC549" s="52"/>
      <c r="BD549" s="52"/>
      <c r="BE549" s="52"/>
      <c r="BF549" s="52"/>
      <c r="BG549" s="52"/>
      <c r="BH549" s="52"/>
      <c r="BI549" s="52"/>
      <c r="BJ549" s="52"/>
      <c r="BK549" s="52"/>
      <c r="BL549" s="52"/>
      <c r="BM549" s="52"/>
      <c r="BN549" s="52"/>
      <c r="BO549" s="52"/>
    </row>
    <row r="550" spans="1:67" s="79" customFormat="1">
      <c r="A550" s="79" t="s">
        <v>269</v>
      </c>
      <c r="E550" s="79">
        <f>SUM(E551)</f>
        <v>50000</v>
      </c>
      <c r="F550" s="79">
        <f>SUM(F551)</f>
        <v>175000</v>
      </c>
      <c r="G550" s="79">
        <f t="shared" ref="G550" si="25">E550-F550</f>
        <v>-125000</v>
      </c>
      <c r="H550" s="40">
        <f t="shared" ref="H550" si="26">G550/E550</f>
        <v>-2.5</v>
      </c>
      <c r="I550" s="40"/>
    </row>
    <row r="551" spans="1:67" s="42" customFormat="1">
      <c r="A551" s="42" t="s">
        <v>27</v>
      </c>
      <c r="C551" s="43"/>
      <c r="E551" s="44">
        <v>50000</v>
      </c>
      <c r="F551" s="44">
        <v>175000</v>
      </c>
      <c r="G551" s="45">
        <f>E551-F551</f>
        <v>-125000</v>
      </c>
      <c r="H551" s="46">
        <f>G551/E551</f>
        <v>-2.5</v>
      </c>
      <c r="I551" s="30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  <c r="AA551" s="47"/>
      <c r="AB551" s="47"/>
      <c r="AC551" s="47"/>
      <c r="AD551" s="47"/>
      <c r="AE551" s="47"/>
      <c r="AF551" s="47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  <c r="AT551" s="47"/>
      <c r="AU551" s="47"/>
      <c r="AV551" s="47"/>
      <c r="AW551" s="47"/>
      <c r="AX551" s="47"/>
      <c r="AY551" s="47"/>
      <c r="AZ551" s="47"/>
      <c r="BA551" s="47"/>
      <c r="BB551" s="47"/>
      <c r="BC551" s="47"/>
      <c r="BD551" s="47"/>
      <c r="BE551" s="47"/>
      <c r="BF551" s="47"/>
      <c r="BG551" s="47"/>
      <c r="BH551" s="47"/>
      <c r="BI551" s="47"/>
      <c r="BJ551" s="47"/>
      <c r="BK551" s="47"/>
      <c r="BL551" s="47"/>
      <c r="BM551" s="47"/>
      <c r="BN551" s="47"/>
      <c r="BO551" s="47"/>
    </row>
    <row r="552" spans="1:67" s="53" customFormat="1">
      <c r="A552" s="53" t="s">
        <v>20</v>
      </c>
      <c r="C552" s="54"/>
      <c r="E552" s="55">
        <v>50000</v>
      </c>
      <c r="F552" s="55">
        <v>175000</v>
      </c>
      <c r="G552" s="19">
        <f>E552-F552</f>
        <v>-125000</v>
      </c>
      <c r="H552" s="20">
        <f>G552/E552</f>
        <v>-2.5</v>
      </c>
      <c r="I552" s="51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52"/>
      <c r="AH552" s="52"/>
      <c r="AI552" s="52"/>
      <c r="AJ552" s="52"/>
      <c r="AK552" s="52"/>
      <c r="AL552" s="52"/>
      <c r="AM552" s="52"/>
      <c r="AN552" s="52"/>
      <c r="AO552" s="52"/>
      <c r="AP552" s="52"/>
      <c r="AQ552" s="52"/>
      <c r="AR552" s="52"/>
      <c r="AS552" s="52"/>
      <c r="AT552" s="52"/>
      <c r="AU552" s="52"/>
      <c r="AV552" s="52"/>
      <c r="AW552" s="52"/>
      <c r="AX552" s="52"/>
      <c r="AY552" s="52"/>
      <c r="AZ552" s="52"/>
      <c r="BA552" s="52"/>
      <c r="BB552" s="52"/>
      <c r="BC552" s="52"/>
      <c r="BD552" s="52"/>
      <c r="BE552" s="52"/>
      <c r="BF552" s="52"/>
      <c r="BG552" s="52"/>
      <c r="BH552" s="52"/>
      <c r="BI552" s="52"/>
      <c r="BJ552" s="52"/>
      <c r="BK552" s="52"/>
      <c r="BL552" s="52"/>
      <c r="BM552" s="52"/>
      <c r="BN552" s="52"/>
      <c r="BO552" s="52"/>
    </row>
    <row r="553" spans="1:67" s="48" customFormat="1">
      <c r="A553" s="48">
        <v>3</v>
      </c>
      <c r="B553" s="48" t="s">
        <v>15</v>
      </c>
      <c r="C553" s="49" t="s">
        <v>16</v>
      </c>
      <c r="E553" s="55">
        <v>50000</v>
      </c>
      <c r="F553" s="55">
        <v>175000</v>
      </c>
      <c r="G553" s="19">
        <f>E553-F553</f>
        <v>-125000</v>
      </c>
      <c r="H553" s="20">
        <f>G553/E553</f>
        <v>-2.5</v>
      </c>
      <c r="I553" s="51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  <c r="AC553" s="52"/>
      <c r="AD553" s="52"/>
      <c r="AE553" s="52"/>
      <c r="AF553" s="52"/>
      <c r="AG553" s="52"/>
      <c r="AH553" s="52"/>
      <c r="AI553" s="52"/>
      <c r="AJ553" s="52"/>
      <c r="AK553" s="52"/>
      <c r="AL553" s="52"/>
      <c r="AM553" s="52"/>
      <c r="AN553" s="52"/>
      <c r="AO553" s="52"/>
      <c r="AP553" s="52"/>
      <c r="AQ553" s="52"/>
      <c r="AR553" s="52"/>
      <c r="AS553" s="52"/>
      <c r="AT553" s="52"/>
      <c r="AU553" s="52"/>
      <c r="AV553" s="52"/>
      <c r="AW553" s="52"/>
      <c r="AX553" s="52"/>
      <c r="AY553" s="52"/>
      <c r="AZ553" s="52"/>
      <c r="BA553" s="52"/>
      <c r="BB553" s="52"/>
      <c r="BC553" s="52"/>
      <c r="BD553" s="52"/>
      <c r="BE553" s="52"/>
      <c r="BF553" s="52"/>
      <c r="BG553" s="52"/>
      <c r="BH553" s="52"/>
      <c r="BI553" s="52"/>
      <c r="BJ553" s="52"/>
      <c r="BK553" s="52"/>
      <c r="BL553" s="52"/>
      <c r="BM553" s="52"/>
      <c r="BN553" s="52"/>
      <c r="BO553" s="52"/>
    </row>
    <row r="554" spans="1:67" s="48" customFormat="1">
      <c r="A554" s="48">
        <v>38</v>
      </c>
      <c r="B554" s="48" t="s">
        <v>22</v>
      </c>
      <c r="C554" s="49" t="s">
        <v>16</v>
      </c>
      <c r="E554" s="55">
        <v>50000</v>
      </c>
      <c r="F554" s="55">
        <v>175000</v>
      </c>
      <c r="G554" s="19">
        <f>E554-F554</f>
        <v>-125000</v>
      </c>
      <c r="H554" s="20">
        <f>G554/E554</f>
        <v>-2.5</v>
      </c>
      <c r="I554" s="51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  <c r="AC554" s="52"/>
      <c r="AD554" s="52"/>
      <c r="AE554" s="52"/>
      <c r="AF554" s="52"/>
      <c r="AG554" s="52"/>
      <c r="AH554" s="52"/>
      <c r="AI554" s="52"/>
      <c r="AJ554" s="52"/>
      <c r="AK554" s="52"/>
      <c r="AL554" s="52"/>
      <c r="AM554" s="52"/>
      <c r="AN554" s="52"/>
      <c r="AO554" s="52"/>
      <c r="AP554" s="52"/>
      <c r="AQ554" s="52"/>
      <c r="AR554" s="52"/>
      <c r="AS554" s="52"/>
      <c r="AT554" s="52"/>
      <c r="AU554" s="52"/>
      <c r="AV554" s="52"/>
      <c r="AW554" s="52"/>
      <c r="AX554" s="52"/>
      <c r="AY554" s="52"/>
      <c r="AZ554" s="52"/>
      <c r="BA554" s="52"/>
      <c r="BB554" s="52"/>
      <c r="BC554" s="52"/>
      <c r="BD554" s="52"/>
      <c r="BE554" s="52"/>
      <c r="BF554" s="52"/>
      <c r="BG554" s="52"/>
      <c r="BH554" s="52"/>
      <c r="BI554" s="52"/>
      <c r="BJ554" s="52"/>
      <c r="BK554" s="52"/>
      <c r="BL554" s="52"/>
      <c r="BM554" s="52"/>
      <c r="BN554" s="52"/>
      <c r="BO554" s="52"/>
    </row>
    <row r="555" spans="1:67" s="48" customFormat="1">
      <c r="A555" s="48">
        <v>386</v>
      </c>
      <c r="B555" s="48" t="s">
        <v>28</v>
      </c>
      <c r="C555" s="49" t="s">
        <v>16</v>
      </c>
      <c r="E555" s="55">
        <v>50000</v>
      </c>
      <c r="F555" s="55">
        <v>175000</v>
      </c>
      <c r="G555" s="19">
        <f>E555-F555</f>
        <v>-125000</v>
      </c>
      <c r="H555" s="20">
        <f>G555/E555</f>
        <v>-2.5</v>
      </c>
      <c r="I555" s="51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  <c r="AC555" s="52"/>
      <c r="AD555" s="52"/>
      <c r="AE555" s="52"/>
      <c r="AF555" s="52"/>
      <c r="AG555" s="52"/>
      <c r="AH555" s="52"/>
      <c r="AI555" s="52"/>
      <c r="AJ555" s="52"/>
      <c r="AK555" s="52"/>
      <c r="AL555" s="52"/>
      <c r="AM555" s="52"/>
      <c r="AN555" s="52"/>
      <c r="AO555" s="52"/>
      <c r="AP555" s="52"/>
      <c r="AQ555" s="52"/>
      <c r="AR555" s="52"/>
      <c r="AS555" s="52"/>
      <c r="AT555" s="52"/>
      <c r="AU555" s="52"/>
      <c r="AV555" s="52"/>
      <c r="AW555" s="52"/>
      <c r="AX555" s="52"/>
      <c r="AY555" s="52"/>
      <c r="AZ555" s="52"/>
      <c r="BA555" s="52"/>
      <c r="BB555" s="52"/>
      <c r="BC555" s="52"/>
      <c r="BD555" s="52"/>
      <c r="BE555" s="52"/>
      <c r="BF555" s="52"/>
      <c r="BG555" s="52"/>
      <c r="BH555" s="52"/>
      <c r="BI555" s="52"/>
      <c r="BJ555" s="52"/>
      <c r="BK555" s="52"/>
      <c r="BL555" s="52"/>
      <c r="BM555" s="52"/>
      <c r="BN555" s="52"/>
      <c r="BO555" s="52"/>
    </row>
    <row r="556" spans="1:67" s="76" customFormat="1">
      <c r="A556" s="76" t="s">
        <v>219</v>
      </c>
      <c r="E556" s="76">
        <f>SUM(E558,E564)</f>
        <v>691500</v>
      </c>
      <c r="F556" s="76">
        <f>SUM(F558,F564)</f>
        <v>614000</v>
      </c>
      <c r="G556" s="76">
        <f t="shared" si="24"/>
        <v>77500</v>
      </c>
      <c r="H556" s="77">
        <f t="shared" si="23"/>
        <v>0.11207519884309472</v>
      </c>
      <c r="I556" s="77"/>
      <c r="J556" s="78"/>
      <c r="K556" s="78"/>
      <c r="L556" s="78"/>
      <c r="M556" s="78"/>
      <c r="N556" s="78"/>
      <c r="O556" s="78"/>
      <c r="P556" s="78"/>
      <c r="Q556" s="78"/>
      <c r="R556" s="78"/>
      <c r="S556" s="78"/>
      <c r="T556" s="78"/>
      <c r="U556" s="78"/>
      <c r="V556" s="78"/>
      <c r="W556" s="78"/>
      <c r="X556" s="78"/>
      <c r="Y556" s="78"/>
      <c r="Z556" s="78"/>
      <c r="AA556" s="78"/>
      <c r="AB556" s="78"/>
      <c r="AC556" s="78"/>
      <c r="AD556" s="78"/>
      <c r="AE556" s="78"/>
      <c r="AF556" s="78"/>
      <c r="AG556" s="78"/>
      <c r="AH556" s="78"/>
      <c r="AI556" s="78"/>
      <c r="AJ556" s="78"/>
      <c r="AK556" s="78"/>
      <c r="AL556" s="78"/>
      <c r="AM556" s="78"/>
      <c r="AN556" s="78"/>
      <c r="AO556" s="78"/>
      <c r="AP556" s="78"/>
      <c r="AQ556" s="78"/>
      <c r="AR556" s="78"/>
      <c r="AS556" s="78"/>
      <c r="AT556" s="78"/>
      <c r="AU556" s="78"/>
      <c r="AV556" s="78"/>
      <c r="AW556" s="78"/>
      <c r="AX556" s="78"/>
      <c r="AY556" s="78"/>
      <c r="AZ556" s="78"/>
      <c r="BA556" s="78"/>
      <c r="BB556" s="78"/>
      <c r="BC556" s="78"/>
      <c r="BD556" s="78"/>
      <c r="BE556" s="78"/>
      <c r="BF556" s="78"/>
      <c r="BG556" s="78"/>
      <c r="BH556" s="78"/>
      <c r="BI556" s="78"/>
      <c r="BJ556" s="78"/>
      <c r="BK556" s="78"/>
      <c r="BL556" s="78"/>
      <c r="BM556" s="78"/>
      <c r="BN556" s="78"/>
      <c r="BO556" s="78"/>
    </row>
    <row r="557" spans="1:67" s="39" customFormat="1">
      <c r="A557" s="39" t="s">
        <v>36</v>
      </c>
      <c r="E557" s="39">
        <f>SUM(E558,E564)</f>
        <v>691500</v>
      </c>
      <c r="F557" s="39">
        <f>SUM(F558,F564)</f>
        <v>614000</v>
      </c>
      <c r="G557" s="39">
        <f t="shared" si="24"/>
        <v>77500</v>
      </c>
      <c r="H557" s="40">
        <f t="shared" si="23"/>
        <v>0.11207519884309472</v>
      </c>
      <c r="I557" s="40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79"/>
      <c r="U557" s="79"/>
      <c r="V557" s="79"/>
      <c r="W557" s="79"/>
      <c r="X557" s="79"/>
      <c r="Y557" s="79"/>
      <c r="Z557" s="79"/>
      <c r="AA557" s="79"/>
      <c r="AB557" s="79"/>
      <c r="AC557" s="79"/>
      <c r="AD557" s="79"/>
      <c r="AE557" s="79"/>
      <c r="AF557" s="79"/>
      <c r="AG557" s="79"/>
      <c r="AH557" s="79"/>
      <c r="AI557" s="79"/>
      <c r="AJ557" s="79"/>
      <c r="AK557" s="79"/>
      <c r="AL557" s="79"/>
      <c r="AM557" s="79"/>
      <c r="AN557" s="79"/>
      <c r="AO557" s="79"/>
      <c r="AP557" s="79"/>
      <c r="AQ557" s="79"/>
      <c r="AR557" s="79"/>
      <c r="AS557" s="79"/>
      <c r="AT557" s="79"/>
      <c r="AU557" s="79"/>
      <c r="AV557" s="79"/>
      <c r="AW557" s="79"/>
      <c r="AX557" s="79"/>
      <c r="AY557" s="79"/>
      <c r="AZ557" s="79"/>
      <c r="BA557" s="79"/>
      <c r="BB557" s="79"/>
      <c r="BC557" s="79"/>
      <c r="BD557" s="79"/>
      <c r="BE557" s="79"/>
      <c r="BF557" s="79"/>
      <c r="BG557" s="79"/>
      <c r="BH557" s="79"/>
      <c r="BI557" s="79"/>
      <c r="BJ557" s="79"/>
      <c r="BK557" s="79"/>
      <c r="BL557" s="79"/>
      <c r="BM557" s="79"/>
      <c r="BN557" s="79"/>
      <c r="BO557" s="79"/>
    </row>
    <row r="558" spans="1:67" s="42" customFormat="1">
      <c r="A558" s="42" t="s">
        <v>220</v>
      </c>
      <c r="C558" s="43"/>
      <c r="E558" s="44">
        <v>615000</v>
      </c>
      <c r="F558" s="44">
        <v>545000</v>
      </c>
      <c r="G558" s="45">
        <f t="shared" si="24"/>
        <v>70000</v>
      </c>
      <c r="H558" s="46">
        <f t="shared" si="23"/>
        <v>0.11382113821138211</v>
      </c>
      <c r="I558" s="30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  <c r="AA558" s="47"/>
      <c r="AB558" s="47"/>
      <c r="AC558" s="47"/>
      <c r="AD558" s="47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  <c r="AS558" s="47"/>
      <c r="AT558" s="47"/>
      <c r="AU558" s="47"/>
      <c r="AV558" s="47"/>
      <c r="AW558" s="47"/>
      <c r="AX558" s="47"/>
      <c r="AY558" s="47"/>
      <c r="AZ558" s="47"/>
      <c r="BA558" s="47"/>
      <c r="BB558" s="47"/>
      <c r="BC558" s="47"/>
      <c r="BD558" s="47"/>
      <c r="BE558" s="47"/>
      <c r="BF558" s="47"/>
      <c r="BG558" s="47"/>
      <c r="BH558" s="47"/>
      <c r="BI558" s="47"/>
      <c r="BJ558" s="47"/>
      <c r="BK558" s="47"/>
      <c r="BL558" s="47"/>
      <c r="BM558" s="47"/>
      <c r="BN558" s="47"/>
      <c r="BO558" s="47"/>
    </row>
    <row r="559" spans="1:67" s="48" customFormat="1">
      <c r="A559" s="48" t="s">
        <v>20</v>
      </c>
      <c r="C559" s="49"/>
      <c r="E559" s="50">
        <f>SUM(E560,)</f>
        <v>615000</v>
      </c>
      <c r="F559" s="50">
        <v>545000</v>
      </c>
      <c r="G559" s="19">
        <f t="shared" si="24"/>
        <v>70000</v>
      </c>
      <c r="H559" s="20">
        <f t="shared" si="23"/>
        <v>0.11382113821138211</v>
      </c>
      <c r="I559" s="51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  <c r="AC559" s="52"/>
      <c r="AD559" s="52"/>
      <c r="AE559" s="52"/>
      <c r="AF559" s="52"/>
      <c r="AG559" s="52"/>
      <c r="AH559" s="52"/>
      <c r="AI559" s="52"/>
      <c r="AJ559" s="52"/>
      <c r="AK559" s="52"/>
      <c r="AL559" s="52"/>
      <c r="AM559" s="52"/>
      <c r="AN559" s="52"/>
      <c r="AO559" s="52"/>
      <c r="AP559" s="52"/>
      <c r="AQ559" s="52"/>
      <c r="AR559" s="52"/>
      <c r="AS559" s="52"/>
      <c r="AT559" s="52"/>
      <c r="AU559" s="52"/>
      <c r="AV559" s="52"/>
      <c r="AW559" s="52"/>
      <c r="AX559" s="52"/>
      <c r="AY559" s="52"/>
      <c r="AZ559" s="52"/>
      <c r="BA559" s="52"/>
      <c r="BB559" s="52"/>
      <c r="BC559" s="52"/>
      <c r="BD559" s="52"/>
      <c r="BE559" s="52"/>
      <c r="BF559" s="52"/>
      <c r="BG559" s="52"/>
      <c r="BH559" s="52"/>
      <c r="BI559" s="52"/>
      <c r="BJ559" s="52"/>
      <c r="BK559" s="52"/>
      <c r="BL559" s="52"/>
      <c r="BM559" s="52"/>
      <c r="BN559" s="52"/>
      <c r="BO559" s="52"/>
    </row>
    <row r="560" spans="1:67" s="48" customFormat="1">
      <c r="A560" s="48">
        <v>3</v>
      </c>
      <c r="B560" s="48" t="s">
        <v>38</v>
      </c>
      <c r="C560" s="49" t="s">
        <v>62</v>
      </c>
      <c r="E560" s="50">
        <f>SUM(E561,)</f>
        <v>615000</v>
      </c>
      <c r="F560" s="50">
        <v>545000</v>
      </c>
      <c r="G560" s="19">
        <f t="shared" si="24"/>
        <v>70000</v>
      </c>
      <c r="H560" s="20">
        <f t="shared" si="23"/>
        <v>0.11382113821138211</v>
      </c>
      <c r="I560" s="51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52"/>
      <c r="AB560" s="52"/>
      <c r="AC560" s="52"/>
      <c r="AD560" s="52"/>
      <c r="AE560" s="52"/>
      <c r="AF560" s="52"/>
      <c r="AG560" s="52"/>
      <c r="AH560" s="52"/>
      <c r="AI560" s="52"/>
      <c r="AJ560" s="52"/>
      <c r="AK560" s="52"/>
      <c r="AL560" s="52"/>
      <c r="AM560" s="52"/>
      <c r="AN560" s="52"/>
      <c r="AO560" s="52"/>
      <c r="AP560" s="52"/>
      <c r="AQ560" s="52"/>
      <c r="AR560" s="52"/>
      <c r="AS560" s="52"/>
      <c r="AT560" s="52"/>
      <c r="AU560" s="52"/>
      <c r="AV560" s="52"/>
      <c r="AW560" s="52"/>
      <c r="AX560" s="52"/>
      <c r="AY560" s="52"/>
      <c r="AZ560" s="52"/>
      <c r="BA560" s="52"/>
      <c r="BB560" s="52"/>
      <c r="BC560" s="52"/>
      <c r="BD560" s="52"/>
      <c r="BE560" s="52"/>
      <c r="BF560" s="52"/>
      <c r="BG560" s="52"/>
      <c r="BH560" s="52"/>
      <c r="BI560" s="52"/>
      <c r="BJ560" s="52"/>
      <c r="BK560" s="52"/>
      <c r="BL560" s="52"/>
      <c r="BM560" s="52"/>
      <c r="BN560" s="52"/>
      <c r="BO560" s="52"/>
    </row>
    <row r="561" spans="1:67" s="48" customFormat="1">
      <c r="A561" s="48">
        <v>31</v>
      </c>
      <c r="B561" s="48" t="s">
        <v>221</v>
      </c>
      <c r="C561" s="49" t="s">
        <v>62</v>
      </c>
      <c r="E561" s="50">
        <f>SUM(E562,E563)</f>
        <v>615000</v>
      </c>
      <c r="F561" s="50">
        <f>SUM(F562,F563)</f>
        <v>545000</v>
      </c>
      <c r="G561" s="19">
        <f t="shared" si="24"/>
        <v>70000</v>
      </c>
      <c r="H561" s="20">
        <f t="shared" si="23"/>
        <v>0.11382113821138211</v>
      </c>
      <c r="I561" s="51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  <c r="AC561" s="52"/>
      <c r="AD561" s="52"/>
      <c r="AE561" s="52"/>
      <c r="AF561" s="52"/>
      <c r="AG561" s="52"/>
      <c r="AH561" s="52"/>
      <c r="AI561" s="52"/>
      <c r="AJ561" s="52"/>
      <c r="AK561" s="52"/>
      <c r="AL561" s="52"/>
      <c r="AM561" s="52"/>
      <c r="AN561" s="52"/>
      <c r="AO561" s="52"/>
      <c r="AP561" s="52"/>
      <c r="AQ561" s="52"/>
      <c r="AR561" s="52"/>
      <c r="AS561" s="52"/>
      <c r="AT561" s="52"/>
      <c r="AU561" s="52"/>
      <c r="AV561" s="52"/>
      <c r="AW561" s="52"/>
      <c r="AX561" s="52"/>
      <c r="AY561" s="52"/>
      <c r="AZ561" s="52"/>
      <c r="BA561" s="52"/>
      <c r="BB561" s="52"/>
      <c r="BC561" s="52"/>
      <c r="BD561" s="52"/>
      <c r="BE561" s="52"/>
      <c r="BF561" s="52"/>
      <c r="BG561" s="52"/>
      <c r="BH561" s="52"/>
      <c r="BI561" s="52"/>
      <c r="BJ561" s="52"/>
      <c r="BK561" s="52"/>
      <c r="BL561" s="52"/>
      <c r="BM561" s="52"/>
      <c r="BN561" s="52"/>
      <c r="BO561" s="52"/>
    </row>
    <row r="562" spans="1:67" s="48" customFormat="1">
      <c r="A562" s="48">
        <v>311</v>
      </c>
      <c r="B562" s="48" t="s">
        <v>222</v>
      </c>
      <c r="C562" s="49" t="s">
        <v>62</v>
      </c>
      <c r="E562" s="50">
        <v>435000</v>
      </c>
      <c r="F562" s="50">
        <v>375000</v>
      </c>
      <c r="G562" s="19">
        <f t="shared" si="24"/>
        <v>60000</v>
      </c>
      <c r="H562" s="20">
        <f t="shared" si="23"/>
        <v>0.13793103448275862</v>
      </c>
      <c r="I562" s="51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  <c r="AC562" s="52"/>
      <c r="AD562" s="52"/>
      <c r="AE562" s="52"/>
      <c r="AF562" s="52"/>
      <c r="AG562" s="52"/>
      <c r="AH562" s="52"/>
      <c r="AI562" s="52"/>
      <c r="AJ562" s="52"/>
      <c r="AK562" s="52"/>
      <c r="AL562" s="52"/>
      <c r="AM562" s="52"/>
      <c r="AN562" s="52"/>
      <c r="AO562" s="52"/>
      <c r="AP562" s="52"/>
      <c r="AQ562" s="52"/>
      <c r="AR562" s="52"/>
      <c r="AS562" s="52"/>
      <c r="AT562" s="52"/>
      <c r="AU562" s="52"/>
      <c r="AV562" s="52"/>
      <c r="AW562" s="52"/>
      <c r="AX562" s="52"/>
      <c r="AY562" s="52"/>
      <c r="AZ562" s="52"/>
      <c r="BA562" s="52"/>
      <c r="BB562" s="52"/>
      <c r="BC562" s="52"/>
      <c r="BD562" s="52"/>
      <c r="BE562" s="52"/>
      <c r="BF562" s="52"/>
      <c r="BG562" s="52"/>
      <c r="BH562" s="52"/>
      <c r="BI562" s="52"/>
      <c r="BJ562" s="52"/>
      <c r="BK562" s="52"/>
      <c r="BL562" s="52"/>
      <c r="BM562" s="52"/>
      <c r="BN562" s="52"/>
      <c r="BO562" s="52"/>
    </row>
    <row r="563" spans="1:67" s="48" customFormat="1">
      <c r="A563" s="48">
        <v>313</v>
      </c>
      <c r="B563" s="48" t="s">
        <v>223</v>
      </c>
      <c r="C563" s="49" t="s">
        <v>62</v>
      </c>
      <c r="E563" s="50">
        <v>180000</v>
      </c>
      <c r="F563" s="50">
        <v>170000</v>
      </c>
      <c r="G563" s="19">
        <f t="shared" si="24"/>
        <v>10000</v>
      </c>
      <c r="H563" s="20">
        <f t="shared" si="23"/>
        <v>5.5555555555555552E-2</v>
      </c>
      <c r="I563" s="51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52"/>
      <c r="AB563" s="52"/>
      <c r="AC563" s="52"/>
      <c r="AD563" s="52"/>
      <c r="AE563" s="52"/>
      <c r="AF563" s="52"/>
      <c r="AG563" s="52"/>
      <c r="AH563" s="52"/>
      <c r="AI563" s="52"/>
      <c r="AJ563" s="52"/>
      <c r="AK563" s="52"/>
      <c r="AL563" s="52"/>
      <c r="AM563" s="52"/>
      <c r="AN563" s="52"/>
      <c r="AO563" s="52"/>
      <c r="AP563" s="52"/>
      <c r="AQ563" s="52"/>
      <c r="AR563" s="52"/>
      <c r="AS563" s="52"/>
      <c r="AT563" s="52"/>
      <c r="AU563" s="52"/>
      <c r="AV563" s="52"/>
      <c r="AW563" s="52"/>
      <c r="AX563" s="52"/>
      <c r="AY563" s="52"/>
      <c r="AZ563" s="52"/>
      <c r="BA563" s="52"/>
      <c r="BB563" s="52"/>
      <c r="BC563" s="52"/>
      <c r="BD563" s="52"/>
      <c r="BE563" s="52"/>
      <c r="BF563" s="52"/>
      <c r="BG563" s="52"/>
      <c r="BH563" s="52"/>
      <c r="BI563" s="52"/>
      <c r="BJ563" s="52"/>
      <c r="BK563" s="52"/>
      <c r="BL563" s="52"/>
      <c r="BM563" s="52"/>
      <c r="BN563" s="52"/>
      <c r="BO563" s="52"/>
    </row>
    <row r="564" spans="1:67" s="42" customFormat="1">
      <c r="A564" s="42" t="s">
        <v>224</v>
      </c>
      <c r="C564" s="43"/>
      <c r="E564" s="44">
        <f>SUM(E568,E570)</f>
        <v>76500</v>
      </c>
      <c r="F564" s="44">
        <v>69000</v>
      </c>
      <c r="G564" s="45">
        <f t="shared" si="24"/>
        <v>7500</v>
      </c>
      <c r="H564" s="46">
        <f t="shared" si="23"/>
        <v>9.8039215686274508E-2</v>
      </c>
      <c r="I564" s="30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  <c r="AA564" s="47"/>
      <c r="AB564" s="47"/>
      <c r="AC564" s="47"/>
      <c r="AD564" s="47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  <c r="AS564" s="47"/>
      <c r="AT564" s="47"/>
      <c r="AU564" s="47"/>
      <c r="AV564" s="47"/>
      <c r="AW564" s="47"/>
      <c r="AX564" s="47"/>
      <c r="AY564" s="47"/>
      <c r="AZ564" s="47"/>
      <c r="BA564" s="47"/>
      <c r="BB564" s="47"/>
      <c r="BC564" s="47"/>
      <c r="BD564" s="47"/>
      <c r="BE564" s="47"/>
      <c r="BF564" s="47"/>
      <c r="BG564" s="47"/>
      <c r="BH564" s="47"/>
      <c r="BI564" s="47"/>
      <c r="BJ564" s="47"/>
      <c r="BK564" s="47"/>
      <c r="BL564" s="47"/>
      <c r="BM564" s="47"/>
      <c r="BN564" s="47"/>
      <c r="BO564" s="47"/>
    </row>
    <row r="565" spans="1:67" s="48" customFormat="1">
      <c r="A565" s="48" t="s">
        <v>20</v>
      </c>
      <c r="C565" s="49"/>
      <c r="E565" s="50">
        <v>76500</v>
      </c>
      <c r="F565" s="50">
        <v>69000</v>
      </c>
      <c r="G565" s="19">
        <f t="shared" si="24"/>
        <v>7500</v>
      </c>
      <c r="H565" s="20">
        <f t="shared" si="23"/>
        <v>9.8039215686274508E-2</v>
      </c>
      <c r="I565" s="51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  <c r="AC565" s="52"/>
      <c r="AD565" s="52"/>
      <c r="AE565" s="52"/>
      <c r="AF565" s="52"/>
      <c r="AG565" s="52"/>
      <c r="AH565" s="52"/>
      <c r="AI565" s="52"/>
      <c r="AJ565" s="52"/>
      <c r="AK565" s="52"/>
      <c r="AL565" s="52"/>
      <c r="AM565" s="52"/>
      <c r="AN565" s="52"/>
      <c r="AO565" s="52"/>
      <c r="AP565" s="52"/>
      <c r="AQ565" s="52"/>
      <c r="AR565" s="52"/>
      <c r="AS565" s="52"/>
      <c r="AT565" s="52"/>
      <c r="AU565" s="52"/>
      <c r="AV565" s="52"/>
      <c r="AW565" s="52"/>
      <c r="AX565" s="52"/>
      <c r="AY565" s="52"/>
      <c r="AZ565" s="52"/>
      <c r="BA565" s="52"/>
      <c r="BB565" s="52"/>
      <c r="BC565" s="52"/>
      <c r="BD565" s="52"/>
      <c r="BE565" s="52"/>
      <c r="BF565" s="52"/>
      <c r="BG565" s="52"/>
      <c r="BH565" s="52"/>
      <c r="BI565" s="52"/>
      <c r="BJ565" s="52"/>
      <c r="BK565" s="52"/>
      <c r="BL565" s="52"/>
      <c r="BM565" s="52"/>
      <c r="BN565" s="52"/>
      <c r="BO565" s="52"/>
    </row>
    <row r="566" spans="1:67" s="48" customFormat="1">
      <c r="A566" s="48">
        <v>3</v>
      </c>
      <c r="B566" s="48" t="s">
        <v>38</v>
      </c>
      <c r="C566" s="49" t="s">
        <v>62</v>
      </c>
      <c r="E566" s="50">
        <v>76500</v>
      </c>
      <c r="F566" s="50">
        <v>69000</v>
      </c>
      <c r="G566" s="19">
        <f t="shared" si="24"/>
        <v>7500</v>
      </c>
      <c r="H566" s="20">
        <f t="shared" si="23"/>
        <v>9.8039215686274508E-2</v>
      </c>
      <c r="I566" s="51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  <c r="AC566" s="52"/>
      <c r="AD566" s="52"/>
      <c r="AE566" s="52"/>
      <c r="AF566" s="52"/>
      <c r="AG566" s="52"/>
      <c r="AH566" s="52"/>
      <c r="AI566" s="52"/>
      <c r="AJ566" s="52"/>
      <c r="AK566" s="52"/>
      <c r="AL566" s="52"/>
      <c r="AM566" s="52"/>
      <c r="AN566" s="52"/>
      <c r="AO566" s="52"/>
      <c r="AP566" s="52"/>
      <c r="AQ566" s="52"/>
      <c r="AR566" s="52"/>
      <c r="AS566" s="52"/>
      <c r="AT566" s="52"/>
      <c r="AU566" s="52"/>
      <c r="AV566" s="52"/>
      <c r="AW566" s="52"/>
      <c r="AX566" s="52"/>
      <c r="AY566" s="52"/>
      <c r="AZ566" s="52"/>
      <c r="BA566" s="52"/>
      <c r="BB566" s="52"/>
      <c r="BC566" s="52"/>
      <c r="BD566" s="52"/>
      <c r="BE566" s="52"/>
      <c r="BF566" s="52"/>
      <c r="BG566" s="52"/>
      <c r="BH566" s="52"/>
      <c r="BI566" s="52"/>
      <c r="BJ566" s="52"/>
      <c r="BK566" s="52"/>
      <c r="BL566" s="52"/>
      <c r="BM566" s="52"/>
      <c r="BN566" s="52"/>
      <c r="BO566" s="52"/>
    </row>
    <row r="567" spans="1:67" s="48" customFormat="1">
      <c r="A567" s="48">
        <v>31</v>
      </c>
      <c r="B567" s="48" t="s">
        <v>221</v>
      </c>
      <c r="C567" s="49" t="s">
        <v>62</v>
      </c>
      <c r="E567" s="50">
        <v>25000</v>
      </c>
      <c r="F567" s="50">
        <v>25000</v>
      </c>
      <c r="G567" s="19">
        <f t="shared" si="24"/>
        <v>0</v>
      </c>
      <c r="H567" s="20">
        <f t="shared" ref="H567:H598" si="27">G567/E567</f>
        <v>0</v>
      </c>
      <c r="I567" s="51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52"/>
      <c r="AB567" s="52"/>
      <c r="AC567" s="52"/>
      <c r="AD567" s="52"/>
      <c r="AE567" s="52"/>
      <c r="AF567" s="52"/>
      <c r="AG567" s="52"/>
      <c r="AH567" s="52"/>
      <c r="AI567" s="52"/>
      <c r="AJ567" s="52"/>
      <c r="AK567" s="52"/>
      <c r="AL567" s="52"/>
      <c r="AM567" s="52"/>
      <c r="AN567" s="52"/>
      <c r="AO567" s="52"/>
      <c r="AP567" s="52"/>
      <c r="AQ567" s="52"/>
      <c r="AR567" s="52"/>
      <c r="AS567" s="52"/>
      <c r="AT567" s="52"/>
      <c r="AU567" s="52"/>
      <c r="AV567" s="52"/>
      <c r="AW567" s="52"/>
      <c r="AX567" s="52"/>
      <c r="AY567" s="52"/>
      <c r="AZ567" s="52"/>
      <c r="BA567" s="52"/>
      <c r="BB567" s="52"/>
      <c r="BC567" s="52"/>
      <c r="BD567" s="52"/>
      <c r="BE567" s="52"/>
      <c r="BF567" s="52"/>
      <c r="BG567" s="52"/>
      <c r="BH567" s="52"/>
      <c r="BI567" s="52"/>
      <c r="BJ567" s="52"/>
      <c r="BK567" s="52"/>
      <c r="BL567" s="52"/>
      <c r="BM567" s="52"/>
      <c r="BN567" s="52"/>
      <c r="BO567" s="52"/>
    </row>
    <row r="568" spans="1:67" s="48" customFormat="1">
      <c r="A568" s="48">
        <v>312</v>
      </c>
      <c r="B568" s="48" t="s">
        <v>225</v>
      </c>
      <c r="C568" s="49" t="s">
        <v>62</v>
      </c>
      <c r="E568" s="50">
        <v>25000</v>
      </c>
      <c r="F568" s="50">
        <v>25000</v>
      </c>
      <c r="G568" s="19">
        <f t="shared" si="24"/>
        <v>0</v>
      </c>
      <c r="H568" s="20">
        <f t="shared" si="27"/>
        <v>0</v>
      </c>
      <c r="I568" s="51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  <c r="AA568" s="52"/>
      <c r="AB568" s="52"/>
      <c r="AC568" s="52"/>
      <c r="AD568" s="52"/>
      <c r="AE568" s="52"/>
      <c r="AF568" s="52"/>
      <c r="AG568" s="52"/>
      <c r="AH568" s="52"/>
      <c r="AI568" s="52"/>
      <c r="AJ568" s="52"/>
      <c r="AK568" s="52"/>
      <c r="AL568" s="52"/>
      <c r="AM568" s="52"/>
      <c r="AN568" s="52"/>
      <c r="AO568" s="52"/>
      <c r="AP568" s="52"/>
      <c r="AQ568" s="52"/>
      <c r="AR568" s="52"/>
      <c r="AS568" s="52"/>
      <c r="AT568" s="52"/>
      <c r="AU568" s="52"/>
      <c r="AV568" s="52"/>
      <c r="AW568" s="52"/>
      <c r="AX568" s="52"/>
      <c r="AY568" s="52"/>
      <c r="AZ568" s="52"/>
      <c r="BA568" s="52"/>
      <c r="BB568" s="52"/>
      <c r="BC568" s="52"/>
      <c r="BD568" s="52"/>
      <c r="BE568" s="52"/>
      <c r="BF568" s="52"/>
      <c r="BG568" s="52"/>
      <c r="BH568" s="52"/>
      <c r="BI568" s="52"/>
      <c r="BJ568" s="52"/>
      <c r="BK568" s="52"/>
      <c r="BL568" s="52"/>
      <c r="BM568" s="52"/>
      <c r="BN568" s="52"/>
      <c r="BO568" s="52"/>
    </row>
    <row r="569" spans="1:67" s="48" customFormat="1">
      <c r="A569" s="48">
        <v>32</v>
      </c>
      <c r="B569" s="48" t="s">
        <v>44</v>
      </c>
      <c r="C569" s="49" t="s">
        <v>62</v>
      </c>
      <c r="E569" s="50">
        <f>SUM(E570:E570)</f>
        <v>51500</v>
      </c>
      <c r="F569" s="50">
        <f>5000+6000+1000+12000+20000</f>
        <v>44000</v>
      </c>
      <c r="G569" s="19">
        <f t="shared" si="24"/>
        <v>7500</v>
      </c>
      <c r="H569" s="20">
        <f t="shared" si="27"/>
        <v>0.14563106796116504</v>
      </c>
      <c r="I569" s="51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  <c r="AA569" s="52"/>
      <c r="AB569" s="52"/>
      <c r="AC569" s="52"/>
      <c r="AD569" s="52"/>
      <c r="AE569" s="52"/>
      <c r="AF569" s="52"/>
      <c r="AG569" s="52"/>
      <c r="AH569" s="52"/>
      <c r="AI569" s="52"/>
      <c r="AJ569" s="52"/>
      <c r="AK569" s="52"/>
      <c r="AL569" s="52"/>
      <c r="AM569" s="52"/>
      <c r="AN569" s="52"/>
      <c r="AO569" s="52"/>
      <c r="AP569" s="52"/>
      <c r="AQ569" s="52"/>
      <c r="AR569" s="52"/>
      <c r="AS569" s="52"/>
      <c r="AT569" s="52"/>
      <c r="AU569" s="52"/>
      <c r="AV569" s="52"/>
      <c r="AW569" s="52"/>
      <c r="AX569" s="52"/>
      <c r="AY569" s="52"/>
      <c r="AZ569" s="52"/>
      <c r="BA569" s="52"/>
      <c r="BB569" s="52"/>
      <c r="BC569" s="52"/>
      <c r="BD569" s="52"/>
      <c r="BE569" s="52"/>
      <c r="BF569" s="52"/>
      <c r="BG569" s="52"/>
      <c r="BH569" s="52"/>
      <c r="BI569" s="52"/>
      <c r="BJ569" s="52"/>
      <c r="BK569" s="52"/>
      <c r="BL569" s="52"/>
      <c r="BM569" s="52"/>
      <c r="BN569" s="52"/>
      <c r="BO569" s="52"/>
    </row>
    <row r="570" spans="1:67" s="48" customFormat="1">
      <c r="A570" s="48">
        <v>321</v>
      </c>
      <c r="B570" s="48" t="s">
        <v>226</v>
      </c>
      <c r="C570" s="49" t="s">
        <v>62</v>
      </c>
      <c r="E570" s="50">
        <v>51500</v>
      </c>
      <c r="F570" s="50">
        <v>44000</v>
      </c>
      <c r="G570" s="19">
        <f t="shared" si="24"/>
        <v>7500</v>
      </c>
      <c r="H570" s="20">
        <f t="shared" si="27"/>
        <v>0.14563106796116504</v>
      </c>
      <c r="I570" s="51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52"/>
      <c r="AB570" s="52"/>
      <c r="AC570" s="52"/>
      <c r="AD570" s="52"/>
      <c r="AE570" s="52"/>
      <c r="AF570" s="52"/>
      <c r="AG570" s="52"/>
      <c r="AH570" s="52"/>
      <c r="AI570" s="52"/>
      <c r="AJ570" s="52"/>
      <c r="AK570" s="52"/>
      <c r="AL570" s="52"/>
      <c r="AM570" s="52"/>
      <c r="AN570" s="52"/>
      <c r="AO570" s="52"/>
      <c r="AP570" s="52"/>
      <c r="AQ570" s="52"/>
      <c r="AR570" s="52"/>
      <c r="AS570" s="52"/>
      <c r="AT570" s="52"/>
      <c r="AU570" s="52"/>
      <c r="AV570" s="52"/>
      <c r="AW570" s="52"/>
      <c r="AX570" s="52"/>
      <c r="AY570" s="52"/>
      <c r="AZ570" s="52"/>
      <c r="BA570" s="52"/>
      <c r="BB570" s="52"/>
      <c r="BC570" s="52"/>
      <c r="BD570" s="52"/>
      <c r="BE570" s="52"/>
      <c r="BF570" s="52"/>
      <c r="BG570" s="52"/>
      <c r="BH570" s="52"/>
      <c r="BI570" s="52"/>
      <c r="BJ570" s="52"/>
      <c r="BK570" s="52"/>
      <c r="BL570" s="52"/>
      <c r="BM570" s="52"/>
      <c r="BN570" s="52"/>
      <c r="BO570" s="52"/>
    </row>
    <row r="571" spans="1:67" s="76" customFormat="1">
      <c r="A571" s="76" t="s">
        <v>227</v>
      </c>
      <c r="E571" s="76">
        <f>SUM(E572,E639,E633)</f>
        <v>1190100</v>
      </c>
      <c r="F571" s="76">
        <f>SUM(F572,F639,F633)</f>
        <v>1215760</v>
      </c>
      <c r="G571" s="76">
        <f t="shared" si="24"/>
        <v>-25660</v>
      </c>
      <c r="H571" s="77">
        <f t="shared" si="27"/>
        <v>-2.156121334341652E-2</v>
      </c>
      <c r="I571" s="77"/>
      <c r="J571" s="78"/>
      <c r="K571" s="78"/>
      <c r="L571" s="78"/>
      <c r="M571" s="78"/>
      <c r="N571" s="78"/>
      <c r="O571" s="78"/>
      <c r="P571" s="78"/>
      <c r="Q571" s="78"/>
      <c r="R571" s="78"/>
      <c r="S571" s="78"/>
      <c r="T571" s="78"/>
      <c r="U571" s="78"/>
      <c r="V571" s="78"/>
      <c r="W571" s="78"/>
      <c r="X571" s="78"/>
      <c r="Y571" s="78"/>
      <c r="Z571" s="78"/>
      <c r="AA571" s="78"/>
      <c r="AB571" s="78"/>
      <c r="AC571" s="78"/>
      <c r="AD571" s="78"/>
      <c r="AE571" s="78"/>
      <c r="AF571" s="78"/>
      <c r="AG571" s="78"/>
      <c r="AH571" s="78"/>
      <c r="AI571" s="78"/>
      <c r="AJ571" s="78"/>
      <c r="AK571" s="78"/>
      <c r="AL571" s="78"/>
      <c r="AM571" s="78"/>
      <c r="AN571" s="78"/>
      <c r="AO571" s="78"/>
      <c r="AP571" s="78"/>
      <c r="AQ571" s="78"/>
      <c r="AR571" s="78"/>
      <c r="AS571" s="78"/>
      <c r="AT571" s="78"/>
      <c r="AU571" s="78"/>
      <c r="AV571" s="78"/>
      <c r="AW571" s="78"/>
      <c r="AX571" s="78"/>
      <c r="AY571" s="78"/>
      <c r="AZ571" s="78"/>
      <c r="BA571" s="78"/>
      <c r="BB571" s="78"/>
      <c r="BC571" s="78"/>
      <c r="BD571" s="78"/>
      <c r="BE571" s="78"/>
      <c r="BF571" s="78"/>
      <c r="BG571" s="78"/>
      <c r="BH571" s="78"/>
      <c r="BI571" s="78"/>
      <c r="BJ571" s="78"/>
      <c r="BK571" s="78"/>
      <c r="BL571" s="78"/>
      <c r="BM571" s="78"/>
      <c r="BN571" s="78"/>
      <c r="BO571" s="78"/>
    </row>
    <row r="572" spans="1:67" s="39" customFormat="1">
      <c r="A572" s="39" t="s">
        <v>36</v>
      </c>
      <c r="E572" s="39">
        <f>SUM(E573,E579,E586,E591,E596,E601,E606,E612,E617,E623)</f>
        <v>1161100</v>
      </c>
      <c r="F572" s="39">
        <f>SUM(F573,F579,F586,F591,F596,F601,F606,F612,F617,F623,F628)</f>
        <v>1198660</v>
      </c>
      <c r="G572" s="39">
        <f t="shared" si="24"/>
        <v>-37560</v>
      </c>
      <c r="H572" s="40">
        <f t="shared" si="27"/>
        <v>-3.2348634915166652E-2</v>
      </c>
      <c r="I572" s="40"/>
      <c r="J572" s="79"/>
      <c r="K572" s="79"/>
      <c r="L572" s="79"/>
      <c r="M572" s="79"/>
      <c r="N572" s="79"/>
      <c r="O572" s="79"/>
      <c r="P572" s="79"/>
      <c r="Q572" s="79"/>
      <c r="R572" s="79"/>
      <c r="S572" s="79"/>
      <c r="T572" s="79"/>
      <c r="U572" s="79"/>
      <c r="V572" s="79"/>
      <c r="W572" s="79"/>
      <c r="X572" s="79"/>
      <c r="Y572" s="79"/>
      <c r="Z572" s="79"/>
      <c r="AA572" s="79"/>
      <c r="AB572" s="79"/>
      <c r="AC572" s="79"/>
      <c r="AD572" s="79"/>
      <c r="AE572" s="79"/>
      <c r="AF572" s="79"/>
      <c r="AG572" s="79"/>
      <c r="AH572" s="79"/>
      <c r="AI572" s="79"/>
      <c r="AJ572" s="79"/>
      <c r="AK572" s="79"/>
      <c r="AL572" s="79"/>
      <c r="AM572" s="79"/>
      <c r="AN572" s="79"/>
      <c r="AO572" s="79"/>
      <c r="AP572" s="79"/>
      <c r="AQ572" s="79"/>
      <c r="AR572" s="79"/>
      <c r="AS572" s="79"/>
      <c r="AT572" s="79"/>
      <c r="AU572" s="79"/>
      <c r="AV572" s="79"/>
      <c r="AW572" s="79"/>
      <c r="AX572" s="79"/>
      <c r="AY572" s="79"/>
      <c r="AZ572" s="79"/>
      <c r="BA572" s="79"/>
      <c r="BB572" s="79"/>
      <c r="BC572" s="79"/>
      <c r="BD572" s="79"/>
      <c r="BE572" s="79"/>
      <c r="BF572" s="79"/>
      <c r="BG572" s="79"/>
      <c r="BH572" s="79"/>
      <c r="BI572" s="79"/>
      <c r="BJ572" s="79"/>
      <c r="BK572" s="79"/>
      <c r="BL572" s="79"/>
      <c r="BM572" s="79"/>
      <c r="BN572" s="79"/>
      <c r="BO572" s="79"/>
    </row>
    <row r="573" spans="1:67" s="42" customFormat="1">
      <c r="A573" s="42" t="s">
        <v>220</v>
      </c>
      <c r="C573" s="43"/>
      <c r="E573" s="44">
        <v>784000</v>
      </c>
      <c r="F573" s="44">
        <v>803000</v>
      </c>
      <c r="G573" s="45">
        <f t="shared" si="24"/>
        <v>-19000</v>
      </c>
      <c r="H573" s="46">
        <f t="shared" si="27"/>
        <v>-2.423469387755102E-2</v>
      </c>
      <c r="I573" s="30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  <c r="AA573" s="47"/>
      <c r="AB573" s="47"/>
      <c r="AC573" s="47"/>
      <c r="AD573" s="47"/>
      <c r="AE573" s="47"/>
      <c r="AF573" s="47"/>
      <c r="AG573" s="47"/>
      <c r="AH573" s="47"/>
      <c r="AI573" s="47"/>
      <c r="AJ573" s="47"/>
      <c r="AK573" s="47"/>
      <c r="AL573" s="47"/>
      <c r="AM573" s="47"/>
      <c r="AN573" s="47"/>
      <c r="AO573" s="47"/>
      <c r="AP573" s="47"/>
      <c r="AQ573" s="47"/>
      <c r="AR573" s="47"/>
      <c r="AS573" s="47"/>
      <c r="AT573" s="47"/>
      <c r="AU573" s="47"/>
      <c r="AV573" s="47"/>
      <c r="AW573" s="47"/>
      <c r="AX573" s="47"/>
      <c r="AY573" s="47"/>
      <c r="AZ573" s="47"/>
      <c r="BA573" s="47"/>
      <c r="BB573" s="47"/>
      <c r="BC573" s="47"/>
      <c r="BD573" s="47"/>
      <c r="BE573" s="47"/>
      <c r="BF573" s="47"/>
      <c r="BG573" s="47"/>
      <c r="BH573" s="47"/>
      <c r="BI573" s="47"/>
      <c r="BJ573" s="47"/>
      <c r="BK573" s="47"/>
      <c r="BL573" s="47"/>
      <c r="BM573" s="47"/>
      <c r="BN573" s="47"/>
      <c r="BO573" s="47"/>
    </row>
    <row r="574" spans="1:67" s="48" customFormat="1">
      <c r="A574" s="48" t="s">
        <v>228</v>
      </c>
      <c r="C574" s="49"/>
      <c r="E574" s="50">
        <v>784000</v>
      </c>
      <c r="F574" s="50">
        <v>803000</v>
      </c>
      <c r="G574" s="19">
        <f t="shared" si="24"/>
        <v>-19000</v>
      </c>
      <c r="H574" s="20">
        <f t="shared" si="27"/>
        <v>-2.423469387755102E-2</v>
      </c>
      <c r="I574" s="51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  <c r="AC574" s="52"/>
      <c r="AD574" s="52"/>
      <c r="AE574" s="52"/>
      <c r="AF574" s="52"/>
      <c r="AG574" s="52"/>
      <c r="AH574" s="52"/>
      <c r="AI574" s="52"/>
      <c r="AJ574" s="52"/>
      <c r="AK574" s="52"/>
      <c r="AL574" s="52"/>
      <c r="AM574" s="52"/>
      <c r="AN574" s="52"/>
      <c r="AO574" s="52"/>
      <c r="AP574" s="52"/>
      <c r="AQ574" s="52"/>
      <c r="AR574" s="52"/>
      <c r="AS574" s="52"/>
      <c r="AT574" s="52"/>
      <c r="AU574" s="52"/>
      <c r="AV574" s="52"/>
      <c r="AW574" s="52"/>
      <c r="AX574" s="52"/>
      <c r="AY574" s="52"/>
      <c r="AZ574" s="52"/>
      <c r="BA574" s="52"/>
      <c r="BB574" s="52"/>
      <c r="BC574" s="52"/>
      <c r="BD574" s="52"/>
      <c r="BE574" s="52"/>
      <c r="BF574" s="52"/>
      <c r="BG574" s="52"/>
      <c r="BH574" s="52"/>
      <c r="BI574" s="52"/>
      <c r="BJ574" s="52"/>
      <c r="BK574" s="52"/>
      <c r="BL574" s="52"/>
      <c r="BM574" s="52"/>
      <c r="BN574" s="52"/>
      <c r="BO574" s="52"/>
    </row>
    <row r="575" spans="1:67" s="48" customFormat="1">
      <c r="A575" s="48">
        <v>3</v>
      </c>
      <c r="B575" s="48" t="s">
        <v>38</v>
      </c>
      <c r="C575" s="49" t="s">
        <v>62</v>
      </c>
      <c r="E575" s="50">
        <v>784000</v>
      </c>
      <c r="F575" s="50">
        <v>803000</v>
      </c>
      <c r="G575" s="19">
        <f t="shared" si="24"/>
        <v>-19000</v>
      </c>
      <c r="H575" s="20">
        <f t="shared" si="27"/>
        <v>-2.423469387755102E-2</v>
      </c>
      <c r="I575" s="51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  <c r="AC575" s="52"/>
      <c r="AD575" s="52"/>
      <c r="AE575" s="52"/>
      <c r="AF575" s="52"/>
      <c r="AG575" s="52"/>
      <c r="AH575" s="52"/>
      <c r="AI575" s="52"/>
      <c r="AJ575" s="52"/>
      <c r="AK575" s="52"/>
      <c r="AL575" s="52"/>
      <c r="AM575" s="52"/>
      <c r="AN575" s="52"/>
      <c r="AO575" s="52"/>
      <c r="AP575" s="52"/>
      <c r="AQ575" s="52"/>
      <c r="AR575" s="52"/>
      <c r="AS575" s="52"/>
      <c r="AT575" s="52"/>
      <c r="AU575" s="52"/>
      <c r="AV575" s="52"/>
      <c r="AW575" s="52"/>
      <c r="AX575" s="52"/>
      <c r="AY575" s="52"/>
      <c r="AZ575" s="52"/>
      <c r="BA575" s="52"/>
      <c r="BB575" s="52"/>
      <c r="BC575" s="52"/>
      <c r="BD575" s="52"/>
      <c r="BE575" s="52"/>
      <c r="BF575" s="52"/>
      <c r="BG575" s="52"/>
      <c r="BH575" s="52"/>
      <c r="BI575" s="52"/>
      <c r="BJ575" s="52"/>
      <c r="BK575" s="52"/>
      <c r="BL575" s="52"/>
      <c r="BM575" s="52"/>
      <c r="BN575" s="52"/>
      <c r="BO575" s="52"/>
    </row>
    <row r="576" spans="1:67" s="48" customFormat="1">
      <c r="A576" s="48">
        <v>31</v>
      </c>
      <c r="B576" s="48" t="s">
        <v>221</v>
      </c>
      <c r="C576" s="49" t="s">
        <v>62</v>
      </c>
      <c r="E576" s="50">
        <f>SUM(E577,E578)</f>
        <v>784000</v>
      </c>
      <c r="F576" s="50">
        <f>SUM(F577,F578)</f>
        <v>803000</v>
      </c>
      <c r="G576" s="19">
        <f t="shared" si="24"/>
        <v>-19000</v>
      </c>
      <c r="H576" s="20">
        <f t="shared" si="27"/>
        <v>-2.423469387755102E-2</v>
      </c>
      <c r="I576" s="51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  <c r="AC576" s="52"/>
      <c r="AD576" s="52"/>
      <c r="AE576" s="52"/>
      <c r="AF576" s="52"/>
      <c r="AG576" s="52"/>
      <c r="AH576" s="52"/>
      <c r="AI576" s="52"/>
      <c r="AJ576" s="52"/>
      <c r="AK576" s="52"/>
      <c r="AL576" s="52"/>
      <c r="AM576" s="52"/>
      <c r="AN576" s="52"/>
      <c r="AO576" s="52"/>
      <c r="AP576" s="52"/>
      <c r="AQ576" s="52"/>
      <c r="AR576" s="52"/>
      <c r="AS576" s="52"/>
      <c r="AT576" s="52"/>
      <c r="AU576" s="52"/>
      <c r="AV576" s="52"/>
      <c r="AW576" s="52"/>
      <c r="AX576" s="52"/>
      <c r="AY576" s="52"/>
      <c r="AZ576" s="52"/>
      <c r="BA576" s="52"/>
      <c r="BB576" s="52"/>
      <c r="BC576" s="52"/>
      <c r="BD576" s="52"/>
      <c r="BE576" s="52"/>
      <c r="BF576" s="52"/>
      <c r="BG576" s="52"/>
      <c r="BH576" s="52"/>
      <c r="BI576" s="52"/>
      <c r="BJ576" s="52"/>
      <c r="BK576" s="52"/>
      <c r="BL576" s="52"/>
      <c r="BM576" s="52"/>
      <c r="BN576" s="52"/>
      <c r="BO576" s="52"/>
    </row>
    <row r="577" spans="1:67" s="48" customFormat="1">
      <c r="A577" s="48">
        <v>311</v>
      </c>
      <c r="B577" s="48" t="s">
        <v>222</v>
      </c>
      <c r="C577" s="49" t="s">
        <v>62</v>
      </c>
      <c r="E577" s="50">
        <v>545000</v>
      </c>
      <c r="F577" s="50">
        <v>566000</v>
      </c>
      <c r="G577" s="19">
        <f t="shared" si="24"/>
        <v>-21000</v>
      </c>
      <c r="H577" s="20">
        <f t="shared" si="27"/>
        <v>-3.8532110091743121E-2</v>
      </c>
      <c r="I577" s="51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  <c r="AC577" s="52"/>
      <c r="AD577" s="52"/>
      <c r="AE577" s="52"/>
      <c r="AF577" s="52"/>
      <c r="AG577" s="52"/>
      <c r="AH577" s="52"/>
      <c r="AI577" s="52"/>
      <c r="AJ577" s="52"/>
      <c r="AK577" s="52"/>
      <c r="AL577" s="52"/>
      <c r="AM577" s="52"/>
      <c r="AN577" s="52"/>
      <c r="AO577" s="52"/>
      <c r="AP577" s="52"/>
      <c r="AQ577" s="52"/>
      <c r="AR577" s="52"/>
      <c r="AS577" s="52"/>
      <c r="AT577" s="52"/>
      <c r="AU577" s="52"/>
      <c r="AV577" s="52"/>
      <c r="AW577" s="52"/>
      <c r="AX577" s="52"/>
      <c r="AY577" s="52"/>
      <c r="AZ577" s="52"/>
      <c r="BA577" s="52"/>
      <c r="BB577" s="52"/>
      <c r="BC577" s="52"/>
      <c r="BD577" s="52"/>
      <c r="BE577" s="52"/>
      <c r="BF577" s="52"/>
      <c r="BG577" s="52"/>
      <c r="BH577" s="52"/>
      <c r="BI577" s="52"/>
      <c r="BJ577" s="52"/>
      <c r="BK577" s="52"/>
      <c r="BL577" s="52"/>
      <c r="BM577" s="52"/>
      <c r="BN577" s="52"/>
      <c r="BO577" s="52"/>
    </row>
    <row r="578" spans="1:67" s="48" customFormat="1">
      <c r="A578" s="48">
        <v>313</v>
      </c>
      <c r="B578" s="48" t="s">
        <v>223</v>
      </c>
      <c r="C578" s="49" t="s">
        <v>62</v>
      </c>
      <c r="E578" s="50">
        <v>239000</v>
      </c>
      <c r="F578" s="50">
        <v>237000</v>
      </c>
      <c r="G578" s="19">
        <f t="shared" si="24"/>
        <v>2000</v>
      </c>
      <c r="H578" s="20">
        <f t="shared" si="27"/>
        <v>8.368200836820083E-3</v>
      </c>
      <c r="I578" s="51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  <c r="AC578" s="52"/>
      <c r="AD578" s="52"/>
      <c r="AE578" s="52"/>
      <c r="AF578" s="52"/>
      <c r="AG578" s="52"/>
      <c r="AH578" s="52"/>
      <c r="AI578" s="52"/>
      <c r="AJ578" s="52"/>
      <c r="AK578" s="52"/>
      <c r="AL578" s="52"/>
      <c r="AM578" s="52"/>
      <c r="AN578" s="52"/>
      <c r="AO578" s="52"/>
      <c r="AP578" s="52"/>
      <c r="AQ578" s="52"/>
      <c r="AR578" s="52"/>
      <c r="AS578" s="52"/>
      <c r="AT578" s="52"/>
      <c r="AU578" s="52"/>
      <c r="AV578" s="52"/>
      <c r="AW578" s="52"/>
      <c r="AX578" s="52"/>
      <c r="AY578" s="52"/>
      <c r="AZ578" s="52"/>
      <c r="BA578" s="52"/>
      <c r="BB578" s="52"/>
      <c r="BC578" s="52"/>
      <c r="BD578" s="52"/>
      <c r="BE578" s="52"/>
      <c r="BF578" s="52"/>
      <c r="BG578" s="52"/>
      <c r="BH578" s="52"/>
      <c r="BI578" s="52"/>
      <c r="BJ578" s="52"/>
      <c r="BK578" s="52"/>
      <c r="BL578" s="52"/>
      <c r="BM578" s="52"/>
      <c r="BN578" s="52"/>
      <c r="BO578" s="52"/>
    </row>
    <row r="579" spans="1:67" s="42" customFormat="1">
      <c r="A579" s="42" t="s">
        <v>224</v>
      </c>
      <c r="C579" s="43"/>
      <c r="E579" s="44">
        <v>52000</v>
      </c>
      <c r="F579" s="44">
        <v>51800</v>
      </c>
      <c r="G579" s="45">
        <f t="shared" si="24"/>
        <v>200</v>
      </c>
      <c r="H579" s="46">
        <f t="shared" si="27"/>
        <v>3.8461538461538464E-3</v>
      </c>
      <c r="I579" s="30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  <c r="AA579" s="47"/>
      <c r="AB579" s="47"/>
      <c r="AC579" s="47"/>
      <c r="AD579" s="47"/>
      <c r="AE579" s="47"/>
      <c r="AF579" s="47"/>
      <c r="AG579" s="47"/>
      <c r="AH579" s="47"/>
      <c r="AI579" s="47"/>
      <c r="AJ579" s="47"/>
      <c r="AK579" s="47"/>
      <c r="AL579" s="47"/>
      <c r="AM579" s="47"/>
      <c r="AN579" s="47"/>
      <c r="AO579" s="47"/>
      <c r="AP579" s="47"/>
      <c r="AQ579" s="47"/>
      <c r="AR579" s="47"/>
      <c r="AS579" s="47"/>
      <c r="AT579" s="47"/>
      <c r="AU579" s="47"/>
      <c r="AV579" s="47"/>
      <c r="AW579" s="47"/>
      <c r="AX579" s="47"/>
      <c r="AY579" s="47"/>
      <c r="AZ579" s="47"/>
      <c r="BA579" s="47"/>
      <c r="BB579" s="47"/>
      <c r="BC579" s="47"/>
      <c r="BD579" s="47"/>
      <c r="BE579" s="47"/>
      <c r="BF579" s="47"/>
      <c r="BG579" s="47"/>
      <c r="BH579" s="47"/>
      <c r="BI579" s="47"/>
      <c r="BJ579" s="47"/>
      <c r="BK579" s="47"/>
      <c r="BL579" s="47"/>
      <c r="BM579" s="47"/>
      <c r="BN579" s="47"/>
      <c r="BO579" s="47"/>
    </row>
    <row r="580" spans="1:67" s="48" customFormat="1">
      <c r="A580" s="48" t="s">
        <v>228</v>
      </c>
      <c r="C580" s="49"/>
      <c r="E580" s="50">
        <v>52000</v>
      </c>
      <c r="F580" s="50">
        <v>51800</v>
      </c>
      <c r="G580" s="19">
        <f t="shared" si="24"/>
        <v>200</v>
      </c>
      <c r="H580" s="20">
        <f t="shared" si="27"/>
        <v>3.8461538461538464E-3</v>
      </c>
      <c r="I580" s="51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  <c r="AA580" s="52"/>
      <c r="AB580" s="52"/>
      <c r="AC580" s="52"/>
      <c r="AD580" s="52"/>
      <c r="AE580" s="52"/>
      <c r="AF580" s="52"/>
      <c r="AG580" s="52"/>
      <c r="AH580" s="52"/>
      <c r="AI580" s="52"/>
      <c r="AJ580" s="52"/>
      <c r="AK580" s="52"/>
      <c r="AL580" s="52"/>
      <c r="AM580" s="52"/>
      <c r="AN580" s="52"/>
      <c r="AO580" s="52"/>
      <c r="AP580" s="52"/>
      <c r="AQ580" s="52"/>
      <c r="AR580" s="52"/>
      <c r="AS580" s="52"/>
      <c r="AT580" s="52"/>
      <c r="AU580" s="52"/>
      <c r="AV580" s="52"/>
      <c r="AW580" s="52"/>
      <c r="AX580" s="52"/>
      <c r="AY580" s="52"/>
      <c r="AZ580" s="52"/>
      <c r="BA580" s="52"/>
      <c r="BB580" s="52"/>
      <c r="BC580" s="52"/>
      <c r="BD580" s="52"/>
      <c r="BE580" s="52"/>
      <c r="BF580" s="52"/>
      <c r="BG580" s="52"/>
      <c r="BH580" s="52"/>
      <c r="BI580" s="52"/>
      <c r="BJ580" s="52"/>
      <c r="BK580" s="52"/>
      <c r="BL580" s="52"/>
      <c r="BM580" s="52"/>
      <c r="BN580" s="52"/>
      <c r="BO580" s="52"/>
    </row>
    <row r="581" spans="1:67" s="48" customFormat="1">
      <c r="A581" s="48">
        <v>3</v>
      </c>
      <c r="B581" s="48" t="s">
        <v>38</v>
      </c>
      <c r="C581" s="49" t="s">
        <v>62</v>
      </c>
      <c r="E581" s="50">
        <v>52000</v>
      </c>
      <c r="F581" s="50">
        <f>SUM(F583:F584)</f>
        <v>51800</v>
      </c>
      <c r="G581" s="19">
        <f t="shared" si="24"/>
        <v>200</v>
      </c>
      <c r="H581" s="20">
        <f t="shared" si="27"/>
        <v>3.8461538461538464E-3</v>
      </c>
      <c r="I581" s="51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  <c r="AB581" s="52"/>
      <c r="AC581" s="52"/>
      <c r="AD581" s="52"/>
      <c r="AE581" s="52"/>
      <c r="AF581" s="52"/>
      <c r="AG581" s="52"/>
      <c r="AH581" s="52"/>
      <c r="AI581" s="52"/>
      <c r="AJ581" s="52"/>
      <c r="AK581" s="52"/>
      <c r="AL581" s="52"/>
      <c r="AM581" s="52"/>
      <c r="AN581" s="52"/>
      <c r="AO581" s="52"/>
      <c r="AP581" s="52"/>
      <c r="AQ581" s="52"/>
      <c r="AR581" s="52"/>
      <c r="AS581" s="52"/>
      <c r="AT581" s="52"/>
      <c r="AU581" s="52"/>
      <c r="AV581" s="52"/>
      <c r="AW581" s="52"/>
      <c r="AX581" s="52"/>
      <c r="AY581" s="52"/>
      <c r="AZ581" s="52"/>
      <c r="BA581" s="52"/>
      <c r="BB581" s="52"/>
      <c r="BC581" s="52"/>
      <c r="BD581" s="52"/>
      <c r="BE581" s="52"/>
      <c r="BF581" s="52"/>
      <c r="BG581" s="52"/>
      <c r="BH581" s="52"/>
      <c r="BI581" s="52"/>
      <c r="BJ581" s="52"/>
      <c r="BK581" s="52"/>
      <c r="BL581" s="52"/>
      <c r="BM581" s="52"/>
      <c r="BN581" s="52"/>
      <c r="BO581" s="52"/>
    </row>
    <row r="582" spans="1:67" s="48" customFormat="1">
      <c r="A582" s="48">
        <v>31</v>
      </c>
      <c r="B582" s="48" t="s">
        <v>221</v>
      </c>
      <c r="C582" s="49" t="s">
        <v>62</v>
      </c>
      <c r="E582" s="50">
        <v>22000</v>
      </c>
      <c r="F582" s="50">
        <v>29000</v>
      </c>
      <c r="G582" s="19">
        <f t="shared" si="24"/>
        <v>-7000</v>
      </c>
      <c r="H582" s="20">
        <f t="shared" si="27"/>
        <v>-0.31818181818181818</v>
      </c>
      <c r="I582" s="51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  <c r="AC582" s="52"/>
      <c r="AD582" s="52"/>
      <c r="AE582" s="52"/>
      <c r="AF582" s="52"/>
      <c r="AG582" s="52"/>
      <c r="AH582" s="52"/>
      <c r="AI582" s="52"/>
      <c r="AJ582" s="52"/>
      <c r="AK582" s="52"/>
      <c r="AL582" s="52"/>
      <c r="AM582" s="52"/>
      <c r="AN582" s="52"/>
      <c r="AO582" s="52"/>
      <c r="AP582" s="52"/>
      <c r="AQ582" s="52"/>
      <c r="AR582" s="52"/>
      <c r="AS582" s="52"/>
      <c r="AT582" s="52"/>
      <c r="AU582" s="52"/>
      <c r="AV582" s="52"/>
      <c r="AW582" s="52"/>
      <c r="AX582" s="52"/>
      <c r="AY582" s="52"/>
      <c r="AZ582" s="52"/>
      <c r="BA582" s="52"/>
      <c r="BB582" s="52"/>
      <c r="BC582" s="52"/>
      <c r="BD582" s="52"/>
      <c r="BE582" s="52"/>
      <c r="BF582" s="52"/>
      <c r="BG582" s="52"/>
      <c r="BH582" s="52"/>
      <c r="BI582" s="52"/>
      <c r="BJ582" s="52"/>
      <c r="BK582" s="52"/>
      <c r="BL582" s="52"/>
      <c r="BM582" s="52"/>
      <c r="BN582" s="52"/>
      <c r="BO582" s="52"/>
    </row>
    <row r="583" spans="1:67" s="48" customFormat="1">
      <c r="A583" s="48">
        <v>312</v>
      </c>
      <c r="B583" s="48" t="s">
        <v>225</v>
      </c>
      <c r="C583" s="49" t="s">
        <v>62</v>
      </c>
      <c r="E583" s="50">
        <v>22000</v>
      </c>
      <c r="F583" s="50">
        <v>29000</v>
      </c>
      <c r="G583" s="19">
        <f t="shared" si="24"/>
        <v>-7000</v>
      </c>
      <c r="H583" s="20">
        <f t="shared" si="27"/>
        <v>-0.31818181818181818</v>
      </c>
      <c r="I583" s="51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  <c r="AB583" s="52"/>
      <c r="AC583" s="52"/>
      <c r="AD583" s="52"/>
      <c r="AE583" s="52"/>
      <c r="AF583" s="52"/>
      <c r="AG583" s="52"/>
      <c r="AH583" s="52"/>
      <c r="AI583" s="52"/>
      <c r="AJ583" s="52"/>
      <c r="AK583" s="52"/>
      <c r="AL583" s="52"/>
      <c r="AM583" s="52"/>
      <c r="AN583" s="52"/>
      <c r="AO583" s="52"/>
      <c r="AP583" s="52"/>
      <c r="AQ583" s="52"/>
      <c r="AR583" s="52"/>
      <c r="AS583" s="52"/>
      <c r="AT583" s="52"/>
      <c r="AU583" s="52"/>
      <c r="AV583" s="52"/>
      <c r="AW583" s="52"/>
      <c r="AX583" s="52"/>
      <c r="AY583" s="52"/>
      <c r="AZ583" s="52"/>
      <c r="BA583" s="52"/>
      <c r="BB583" s="52"/>
      <c r="BC583" s="52"/>
      <c r="BD583" s="52"/>
      <c r="BE583" s="52"/>
      <c r="BF583" s="52"/>
      <c r="BG583" s="52"/>
      <c r="BH583" s="52"/>
      <c r="BI583" s="52"/>
      <c r="BJ583" s="52"/>
      <c r="BK583" s="52"/>
      <c r="BL583" s="52"/>
      <c r="BM583" s="52"/>
      <c r="BN583" s="52"/>
      <c r="BO583" s="52"/>
    </row>
    <row r="584" spans="1:67" s="48" customFormat="1">
      <c r="A584" s="48">
        <v>32</v>
      </c>
      <c r="B584" s="48" t="s">
        <v>44</v>
      </c>
      <c r="C584" s="49" t="s">
        <v>62</v>
      </c>
      <c r="E584" s="50">
        <v>30000</v>
      </c>
      <c r="F584" s="50">
        <v>22800</v>
      </c>
      <c r="G584" s="19">
        <f t="shared" si="24"/>
        <v>7200</v>
      </c>
      <c r="H584" s="20">
        <f t="shared" si="27"/>
        <v>0.24</v>
      </c>
      <c r="I584" s="51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52"/>
      <c r="AB584" s="52"/>
      <c r="AC584" s="52"/>
      <c r="AD584" s="52"/>
      <c r="AE584" s="52"/>
      <c r="AF584" s="52"/>
      <c r="AG584" s="52"/>
      <c r="AH584" s="52"/>
      <c r="AI584" s="52"/>
      <c r="AJ584" s="52"/>
      <c r="AK584" s="52"/>
      <c r="AL584" s="52"/>
      <c r="AM584" s="52"/>
      <c r="AN584" s="52"/>
      <c r="AO584" s="52"/>
      <c r="AP584" s="52"/>
      <c r="AQ584" s="52"/>
      <c r="AR584" s="52"/>
      <c r="AS584" s="52"/>
      <c r="AT584" s="52"/>
      <c r="AU584" s="52"/>
      <c r="AV584" s="52"/>
      <c r="AW584" s="52"/>
      <c r="AX584" s="52"/>
      <c r="AY584" s="52"/>
      <c r="AZ584" s="52"/>
      <c r="BA584" s="52"/>
      <c r="BB584" s="52"/>
      <c r="BC584" s="52"/>
      <c r="BD584" s="52"/>
      <c r="BE584" s="52"/>
      <c r="BF584" s="52"/>
      <c r="BG584" s="52"/>
      <c r="BH584" s="52"/>
      <c r="BI584" s="52"/>
      <c r="BJ584" s="52"/>
      <c r="BK584" s="52"/>
      <c r="BL584" s="52"/>
      <c r="BM584" s="52"/>
      <c r="BN584" s="52"/>
      <c r="BO584" s="52"/>
    </row>
    <row r="585" spans="1:67" s="48" customFormat="1">
      <c r="A585" s="48">
        <v>321</v>
      </c>
      <c r="B585" s="48" t="s">
        <v>226</v>
      </c>
      <c r="C585" s="49" t="s">
        <v>62</v>
      </c>
      <c r="E585" s="50">
        <v>30000</v>
      </c>
      <c r="F585" s="50">
        <v>22800</v>
      </c>
      <c r="G585" s="19">
        <f t="shared" si="24"/>
        <v>7200</v>
      </c>
      <c r="H585" s="20">
        <f t="shared" si="27"/>
        <v>0.24</v>
      </c>
      <c r="I585" s="51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52"/>
      <c r="AB585" s="52"/>
      <c r="AC585" s="52"/>
      <c r="AD585" s="52"/>
      <c r="AE585" s="52"/>
      <c r="AF585" s="52"/>
      <c r="AG585" s="52"/>
      <c r="AH585" s="52"/>
      <c r="AI585" s="52"/>
      <c r="AJ585" s="52"/>
      <c r="AK585" s="52"/>
      <c r="AL585" s="52"/>
      <c r="AM585" s="52"/>
      <c r="AN585" s="52"/>
      <c r="AO585" s="52"/>
      <c r="AP585" s="52"/>
      <c r="AQ585" s="52"/>
      <c r="AR585" s="52"/>
      <c r="AS585" s="52"/>
      <c r="AT585" s="52"/>
      <c r="AU585" s="52"/>
      <c r="AV585" s="52"/>
      <c r="AW585" s="52"/>
      <c r="AX585" s="52"/>
      <c r="AY585" s="52"/>
      <c r="AZ585" s="52"/>
      <c r="BA585" s="52"/>
      <c r="BB585" s="52"/>
      <c r="BC585" s="52"/>
      <c r="BD585" s="52"/>
      <c r="BE585" s="52"/>
      <c r="BF585" s="52"/>
      <c r="BG585" s="52"/>
      <c r="BH585" s="52"/>
      <c r="BI585" s="52"/>
      <c r="BJ585" s="52"/>
      <c r="BK585" s="52"/>
      <c r="BL585" s="52"/>
      <c r="BM585" s="52"/>
      <c r="BN585" s="52"/>
      <c r="BO585" s="52"/>
    </row>
    <row r="586" spans="1:67" s="42" customFormat="1">
      <c r="A586" s="42" t="s">
        <v>45</v>
      </c>
      <c r="C586" s="43"/>
      <c r="E586" s="44">
        <v>66000</v>
      </c>
      <c r="F586" s="44">
        <v>45900</v>
      </c>
      <c r="G586" s="45">
        <f t="shared" si="24"/>
        <v>20100</v>
      </c>
      <c r="H586" s="46">
        <f t="shared" si="27"/>
        <v>0.30454545454545456</v>
      </c>
      <c r="I586" s="30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  <c r="AA586" s="47"/>
      <c r="AB586" s="47"/>
      <c r="AC586" s="47"/>
      <c r="AD586" s="47"/>
      <c r="AE586" s="47"/>
      <c r="AF586" s="47"/>
      <c r="AG586" s="47"/>
      <c r="AH586" s="47"/>
      <c r="AI586" s="47"/>
      <c r="AJ586" s="47"/>
      <c r="AK586" s="47"/>
      <c r="AL586" s="47"/>
      <c r="AM586" s="47"/>
      <c r="AN586" s="47"/>
      <c r="AO586" s="47"/>
      <c r="AP586" s="47"/>
      <c r="AQ586" s="47"/>
      <c r="AR586" s="47"/>
      <c r="AS586" s="47"/>
      <c r="AT586" s="47"/>
      <c r="AU586" s="47"/>
      <c r="AV586" s="47"/>
      <c r="AW586" s="47"/>
      <c r="AX586" s="47"/>
      <c r="AY586" s="47"/>
      <c r="AZ586" s="47"/>
      <c r="BA586" s="47"/>
      <c r="BB586" s="47"/>
      <c r="BC586" s="47"/>
      <c r="BD586" s="47"/>
      <c r="BE586" s="47"/>
      <c r="BF586" s="47"/>
      <c r="BG586" s="47"/>
      <c r="BH586" s="47"/>
      <c r="BI586" s="47"/>
      <c r="BJ586" s="47"/>
      <c r="BK586" s="47"/>
      <c r="BL586" s="47"/>
      <c r="BM586" s="47"/>
      <c r="BN586" s="47"/>
      <c r="BO586" s="47"/>
    </row>
    <row r="587" spans="1:67" s="48" customFormat="1">
      <c r="A587" s="86" t="s">
        <v>229</v>
      </c>
      <c r="B587" s="86"/>
      <c r="C587" s="86"/>
      <c r="D587" s="86"/>
      <c r="E587" s="50">
        <v>66000</v>
      </c>
      <c r="F587" s="50">
        <v>45500</v>
      </c>
      <c r="G587" s="19">
        <f t="shared" si="24"/>
        <v>20500</v>
      </c>
      <c r="H587" s="20">
        <f t="shared" si="27"/>
        <v>0.31060606060606061</v>
      </c>
      <c r="I587" s="51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  <c r="AB587" s="52"/>
      <c r="AC587" s="52"/>
      <c r="AD587" s="52"/>
      <c r="AE587" s="52"/>
      <c r="AF587" s="52"/>
      <c r="AG587" s="52"/>
      <c r="AH587" s="52"/>
      <c r="AI587" s="52"/>
      <c r="AJ587" s="52"/>
      <c r="AK587" s="52"/>
      <c r="AL587" s="52"/>
      <c r="AM587" s="52"/>
      <c r="AN587" s="52"/>
      <c r="AO587" s="52"/>
      <c r="AP587" s="52"/>
      <c r="AQ587" s="52"/>
      <c r="AR587" s="52"/>
      <c r="AS587" s="52"/>
      <c r="AT587" s="52"/>
      <c r="AU587" s="52"/>
      <c r="AV587" s="52"/>
      <c r="AW587" s="52"/>
      <c r="AX587" s="52"/>
      <c r="AY587" s="52"/>
      <c r="AZ587" s="52"/>
      <c r="BA587" s="52"/>
      <c r="BB587" s="52"/>
      <c r="BC587" s="52"/>
      <c r="BD587" s="52"/>
      <c r="BE587" s="52"/>
      <c r="BF587" s="52"/>
      <c r="BG587" s="52"/>
      <c r="BH587" s="52"/>
      <c r="BI587" s="52"/>
      <c r="BJ587" s="52"/>
      <c r="BK587" s="52"/>
      <c r="BL587" s="52"/>
      <c r="BM587" s="52"/>
      <c r="BN587" s="52"/>
      <c r="BO587" s="52"/>
    </row>
    <row r="588" spans="1:67" s="48" customFormat="1">
      <c r="A588" s="48">
        <v>3</v>
      </c>
      <c r="B588" s="48" t="s">
        <v>38</v>
      </c>
      <c r="C588" s="49" t="s">
        <v>43</v>
      </c>
      <c r="E588" s="50">
        <v>66000</v>
      </c>
      <c r="F588" s="50">
        <v>45500</v>
      </c>
      <c r="G588" s="19">
        <f t="shared" si="24"/>
        <v>20500</v>
      </c>
      <c r="H588" s="20">
        <f t="shared" si="27"/>
        <v>0.31060606060606061</v>
      </c>
      <c r="I588" s="51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  <c r="AB588" s="52"/>
      <c r="AC588" s="52"/>
      <c r="AD588" s="52"/>
      <c r="AE588" s="52"/>
      <c r="AF588" s="52"/>
      <c r="AG588" s="52"/>
      <c r="AH588" s="52"/>
      <c r="AI588" s="52"/>
      <c r="AJ588" s="52"/>
      <c r="AK588" s="52"/>
      <c r="AL588" s="52"/>
      <c r="AM588" s="52"/>
      <c r="AN588" s="52"/>
      <c r="AO588" s="52"/>
      <c r="AP588" s="52"/>
      <c r="AQ588" s="52"/>
      <c r="AR588" s="52"/>
      <c r="AS588" s="52"/>
      <c r="AT588" s="52"/>
      <c r="AU588" s="52"/>
      <c r="AV588" s="52"/>
      <c r="AW588" s="52"/>
      <c r="AX588" s="52"/>
      <c r="AY588" s="52"/>
      <c r="AZ588" s="52"/>
      <c r="BA588" s="52"/>
      <c r="BB588" s="52"/>
      <c r="BC588" s="52"/>
      <c r="BD588" s="52"/>
      <c r="BE588" s="52"/>
      <c r="BF588" s="52"/>
      <c r="BG588" s="52"/>
      <c r="BH588" s="52"/>
      <c r="BI588" s="52"/>
      <c r="BJ588" s="52"/>
      <c r="BK588" s="52"/>
      <c r="BL588" s="52"/>
      <c r="BM588" s="52"/>
      <c r="BN588" s="52"/>
      <c r="BO588" s="52"/>
    </row>
    <row r="589" spans="1:67" s="48" customFormat="1">
      <c r="A589" s="48">
        <v>32</v>
      </c>
      <c r="B589" s="48" t="s">
        <v>44</v>
      </c>
      <c r="C589" s="49" t="s">
        <v>43</v>
      </c>
      <c r="E589" s="50">
        <v>66000</v>
      </c>
      <c r="F589" s="50">
        <v>45500</v>
      </c>
      <c r="G589" s="19">
        <f t="shared" si="24"/>
        <v>20500</v>
      </c>
      <c r="H589" s="20">
        <f t="shared" si="27"/>
        <v>0.31060606060606061</v>
      </c>
      <c r="I589" s="51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  <c r="AB589" s="52"/>
      <c r="AC589" s="52"/>
      <c r="AD589" s="52"/>
      <c r="AE589" s="52"/>
      <c r="AF589" s="52"/>
      <c r="AG589" s="52"/>
      <c r="AH589" s="52"/>
      <c r="AI589" s="52"/>
      <c r="AJ589" s="52"/>
      <c r="AK589" s="52"/>
      <c r="AL589" s="52"/>
      <c r="AM589" s="52"/>
      <c r="AN589" s="52"/>
      <c r="AO589" s="52"/>
      <c r="AP589" s="52"/>
      <c r="AQ589" s="52"/>
      <c r="AR589" s="52"/>
      <c r="AS589" s="52"/>
      <c r="AT589" s="52"/>
      <c r="AU589" s="52"/>
      <c r="AV589" s="52"/>
      <c r="AW589" s="52"/>
      <c r="AX589" s="52"/>
      <c r="AY589" s="52"/>
      <c r="AZ589" s="52"/>
      <c r="BA589" s="52"/>
      <c r="BB589" s="52"/>
      <c r="BC589" s="52"/>
      <c r="BD589" s="52"/>
      <c r="BE589" s="52"/>
      <c r="BF589" s="52"/>
      <c r="BG589" s="52"/>
      <c r="BH589" s="52"/>
      <c r="BI589" s="52"/>
      <c r="BJ589" s="52"/>
      <c r="BK589" s="52"/>
      <c r="BL589" s="52"/>
      <c r="BM589" s="52"/>
      <c r="BN589" s="52"/>
      <c r="BO589" s="52"/>
    </row>
    <row r="590" spans="1:67" s="48" customFormat="1">
      <c r="A590" s="48">
        <v>323</v>
      </c>
      <c r="B590" s="48" t="s">
        <v>47</v>
      </c>
      <c r="C590" s="49" t="s">
        <v>43</v>
      </c>
      <c r="E590" s="50">
        <v>66000</v>
      </c>
      <c r="F590" s="50">
        <v>45500</v>
      </c>
      <c r="G590" s="19">
        <f t="shared" si="24"/>
        <v>20500</v>
      </c>
      <c r="H590" s="20">
        <f t="shared" si="27"/>
        <v>0.31060606060606061</v>
      </c>
      <c r="I590" s="51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  <c r="AB590" s="52"/>
      <c r="AC590" s="52"/>
      <c r="AD590" s="52"/>
      <c r="AE590" s="52"/>
      <c r="AF590" s="52"/>
      <c r="AG590" s="52"/>
      <c r="AH590" s="52"/>
      <c r="AI590" s="52"/>
      <c r="AJ590" s="52"/>
      <c r="AK590" s="52"/>
      <c r="AL590" s="52"/>
      <c r="AM590" s="52"/>
      <c r="AN590" s="52"/>
      <c r="AO590" s="52"/>
      <c r="AP590" s="52"/>
      <c r="AQ590" s="52"/>
      <c r="AR590" s="52"/>
      <c r="AS590" s="52"/>
      <c r="AT590" s="52"/>
      <c r="AU590" s="52"/>
      <c r="AV590" s="52"/>
      <c r="AW590" s="52"/>
      <c r="AX590" s="52"/>
      <c r="AY590" s="52"/>
      <c r="AZ590" s="52"/>
      <c r="BA590" s="52"/>
      <c r="BB590" s="52"/>
      <c r="BC590" s="52"/>
      <c r="BD590" s="52"/>
      <c r="BE590" s="52"/>
      <c r="BF590" s="52"/>
      <c r="BG590" s="52"/>
      <c r="BH590" s="52"/>
      <c r="BI590" s="52"/>
      <c r="BJ590" s="52"/>
      <c r="BK590" s="52"/>
      <c r="BL590" s="52"/>
      <c r="BM590" s="52"/>
      <c r="BN590" s="52"/>
      <c r="BO590" s="52"/>
    </row>
    <row r="591" spans="1:67" s="42" customFormat="1">
      <c r="A591" s="42" t="s">
        <v>230</v>
      </c>
      <c r="C591" s="43"/>
      <c r="E591" s="44">
        <v>1000</v>
      </c>
      <c r="F591" s="44">
        <v>4000</v>
      </c>
      <c r="G591" s="45">
        <f t="shared" si="24"/>
        <v>-3000</v>
      </c>
      <c r="H591" s="46">
        <f t="shared" si="27"/>
        <v>-3</v>
      </c>
      <c r="I591" s="30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  <c r="AA591" s="47"/>
      <c r="AB591" s="47"/>
      <c r="AC591" s="47"/>
      <c r="AD591" s="47"/>
      <c r="AE591" s="47"/>
      <c r="AF591" s="47"/>
      <c r="AG591" s="47"/>
      <c r="AH591" s="47"/>
      <c r="AI591" s="47"/>
      <c r="AJ591" s="47"/>
      <c r="AK591" s="47"/>
      <c r="AL591" s="47"/>
      <c r="AM591" s="47"/>
      <c r="AN591" s="47"/>
      <c r="AO591" s="47"/>
      <c r="AP591" s="47"/>
      <c r="AQ591" s="47"/>
      <c r="AR591" s="47"/>
      <c r="AS591" s="47"/>
      <c r="AT591" s="47"/>
      <c r="AU591" s="47"/>
      <c r="AV591" s="47"/>
      <c r="AW591" s="47"/>
      <c r="AX591" s="47"/>
      <c r="AY591" s="47"/>
      <c r="AZ591" s="47"/>
      <c r="BA591" s="47"/>
      <c r="BB591" s="47"/>
      <c r="BC591" s="47"/>
      <c r="BD591" s="47"/>
      <c r="BE591" s="47"/>
      <c r="BF591" s="47"/>
      <c r="BG591" s="47"/>
      <c r="BH591" s="47"/>
      <c r="BI591" s="47"/>
      <c r="BJ591" s="47"/>
      <c r="BK591" s="47"/>
      <c r="BL591" s="47"/>
      <c r="BM591" s="47"/>
      <c r="BN591" s="47"/>
      <c r="BO591" s="47"/>
    </row>
    <row r="592" spans="1:67" s="48" customFormat="1">
      <c r="A592" s="48" t="s">
        <v>231</v>
      </c>
      <c r="C592" s="49"/>
      <c r="D592" s="48" t="s">
        <v>1</v>
      </c>
      <c r="E592" s="50">
        <v>1000</v>
      </c>
      <c r="F592" s="50">
        <v>4000</v>
      </c>
      <c r="G592" s="19">
        <f t="shared" si="24"/>
        <v>-3000</v>
      </c>
      <c r="H592" s="20">
        <f t="shared" si="27"/>
        <v>-3</v>
      </c>
      <c r="I592" s="51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  <c r="AB592" s="52"/>
      <c r="AC592" s="52"/>
      <c r="AD592" s="52"/>
      <c r="AE592" s="52"/>
      <c r="AF592" s="52"/>
      <c r="AG592" s="52"/>
      <c r="AH592" s="52"/>
      <c r="AI592" s="52"/>
      <c r="AJ592" s="52"/>
      <c r="AK592" s="52"/>
      <c r="AL592" s="52"/>
      <c r="AM592" s="52"/>
      <c r="AN592" s="52"/>
      <c r="AO592" s="52"/>
      <c r="AP592" s="52"/>
      <c r="AQ592" s="52"/>
      <c r="AR592" s="52"/>
      <c r="AS592" s="52"/>
      <c r="AT592" s="52"/>
      <c r="AU592" s="52"/>
      <c r="AV592" s="52"/>
      <c r="AW592" s="52"/>
      <c r="AX592" s="52"/>
      <c r="AY592" s="52"/>
      <c r="AZ592" s="52"/>
      <c r="BA592" s="52"/>
      <c r="BB592" s="52"/>
      <c r="BC592" s="52"/>
      <c r="BD592" s="52"/>
      <c r="BE592" s="52"/>
      <c r="BF592" s="52"/>
      <c r="BG592" s="52"/>
      <c r="BH592" s="52"/>
      <c r="BI592" s="52"/>
      <c r="BJ592" s="52"/>
      <c r="BK592" s="52"/>
      <c r="BL592" s="52"/>
      <c r="BM592" s="52"/>
      <c r="BN592" s="52"/>
      <c r="BO592" s="52"/>
    </row>
    <row r="593" spans="1:67" s="48" customFormat="1">
      <c r="A593" s="48">
        <v>3</v>
      </c>
      <c r="B593" s="48" t="s">
        <v>15</v>
      </c>
      <c r="C593" s="49" t="s">
        <v>43</v>
      </c>
      <c r="D593" s="48" t="s">
        <v>1</v>
      </c>
      <c r="E593" s="50">
        <v>1000</v>
      </c>
      <c r="F593" s="50">
        <v>4000</v>
      </c>
      <c r="G593" s="19">
        <f t="shared" si="24"/>
        <v>-3000</v>
      </c>
      <c r="H593" s="20">
        <f t="shared" si="27"/>
        <v>-3</v>
      </c>
      <c r="I593" s="51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  <c r="AB593" s="52"/>
      <c r="AC593" s="52"/>
      <c r="AD593" s="52"/>
      <c r="AE593" s="52"/>
      <c r="AF593" s="52"/>
      <c r="AG593" s="52"/>
      <c r="AH593" s="52"/>
      <c r="AI593" s="52"/>
      <c r="AJ593" s="52"/>
      <c r="AK593" s="52"/>
      <c r="AL593" s="52"/>
      <c r="AM593" s="52"/>
      <c r="AN593" s="52"/>
      <c r="AO593" s="52"/>
      <c r="AP593" s="52"/>
      <c r="AQ593" s="52"/>
      <c r="AR593" s="52"/>
      <c r="AS593" s="52"/>
      <c r="AT593" s="52"/>
      <c r="AU593" s="52"/>
      <c r="AV593" s="52"/>
      <c r="AW593" s="52"/>
      <c r="AX593" s="52"/>
      <c r="AY593" s="52"/>
      <c r="AZ593" s="52"/>
      <c r="BA593" s="52"/>
      <c r="BB593" s="52"/>
      <c r="BC593" s="52"/>
      <c r="BD593" s="52"/>
      <c r="BE593" s="52"/>
      <c r="BF593" s="52"/>
      <c r="BG593" s="52"/>
      <c r="BH593" s="52"/>
      <c r="BI593" s="52"/>
      <c r="BJ593" s="52"/>
      <c r="BK593" s="52"/>
      <c r="BL593" s="52"/>
      <c r="BM593" s="52"/>
      <c r="BN593" s="52"/>
      <c r="BO593" s="52"/>
    </row>
    <row r="594" spans="1:67" s="48" customFormat="1">
      <c r="A594" s="48">
        <v>32</v>
      </c>
      <c r="B594" s="48" t="s">
        <v>50</v>
      </c>
      <c r="C594" s="49" t="s">
        <v>43</v>
      </c>
      <c r="E594" s="50">
        <v>1000</v>
      </c>
      <c r="F594" s="50">
        <v>4000</v>
      </c>
      <c r="G594" s="19">
        <f t="shared" si="24"/>
        <v>-3000</v>
      </c>
      <c r="H594" s="20">
        <f t="shared" si="27"/>
        <v>-3</v>
      </c>
      <c r="I594" s="51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  <c r="AB594" s="52"/>
      <c r="AC594" s="52"/>
      <c r="AD594" s="52"/>
      <c r="AE594" s="52"/>
      <c r="AF594" s="52"/>
      <c r="AG594" s="52"/>
      <c r="AH594" s="52"/>
      <c r="AI594" s="52"/>
      <c r="AJ594" s="52"/>
      <c r="AK594" s="52"/>
      <c r="AL594" s="52"/>
      <c r="AM594" s="52"/>
      <c r="AN594" s="52"/>
      <c r="AO594" s="52"/>
      <c r="AP594" s="52"/>
      <c r="AQ594" s="52"/>
      <c r="AR594" s="52"/>
      <c r="AS594" s="52"/>
      <c r="AT594" s="52"/>
      <c r="AU594" s="52"/>
      <c r="AV594" s="52"/>
      <c r="AW594" s="52"/>
      <c r="AX594" s="52"/>
      <c r="AY594" s="52"/>
      <c r="AZ594" s="52"/>
      <c r="BA594" s="52"/>
      <c r="BB594" s="52"/>
      <c r="BC594" s="52"/>
      <c r="BD594" s="52"/>
      <c r="BE594" s="52"/>
      <c r="BF594" s="52"/>
      <c r="BG594" s="52"/>
      <c r="BH594" s="52"/>
      <c r="BI594" s="52"/>
      <c r="BJ594" s="52"/>
      <c r="BK594" s="52"/>
      <c r="BL594" s="52"/>
      <c r="BM594" s="52"/>
      <c r="BN594" s="52"/>
      <c r="BO594" s="52"/>
    </row>
    <row r="595" spans="1:67" s="48" customFormat="1">
      <c r="A595" s="48">
        <v>323</v>
      </c>
      <c r="B595" s="48" t="s">
        <v>57</v>
      </c>
      <c r="C595" s="49" t="s">
        <v>43</v>
      </c>
      <c r="E595" s="50">
        <v>1000</v>
      </c>
      <c r="F595" s="50">
        <v>4000</v>
      </c>
      <c r="G595" s="19">
        <f t="shared" si="24"/>
        <v>-3000</v>
      </c>
      <c r="H595" s="20">
        <f t="shared" si="27"/>
        <v>-3</v>
      </c>
      <c r="I595" s="51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  <c r="AB595" s="52"/>
      <c r="AC595" s="52"/>
      <c r="AD595" s="52"/>
      <c r="AE595" s="52"/>
      <c r="AF595" s="52"/>
      <c r="AG595" s="52"/>
      <c r="AH595" s="52"/>
      <c r="AI595" s="52"/>
      <c r="AJ595" s="52"/>
      <c r="AK595" s="52"/>
      <c r="AL595" s="52"/>
      <c r="AM595" s="52"/>
      <c r="AN595" s="52"/>
      <c r="AO595" s="52"/>
      <c r="AP595" s="52"/>
      <c r="AQ595" s="52"/>
      <c r="AR595" s="52"/>
      <c r="AS595" s="52"/>
      <c r="AT595" s="52"/>
      <c r="AU595" s="52"/>
      <c r="AV595" s="52"/>
      <c r="AW595" s="52"/>
      <c r="AX595" s="52"/>
      <c r="AY595" s="52"/>
      <c r="AZ595" s="52"/>
      <c r="BA595" s="52"/>
      <c r="BB595" s="52"/>
      <c r="BC595" s="52"/>
      <c r="BD595" s="52"/>
      <c r="BE595" s="52"/>
      <c r="BF595" s="52"/>
      <c r="BG595" s="52"/>
      <c r="BH595" s="52"/>
      <c r="BI595" s="52"/>
      <c r="BJ595" s="52"/>
      <c r="BK595" s="52"/>
      <c r="BL595" s="52"/>
      <c r="BM595" s="52"/>
      <c r="BN595" s="52"/>
      <c r="BO595" s="52"/>
    </row>
    <row r="596" spans="1:67" s="42" customFormat="1">
      <c r="A596" s="42" t="s">
        <v>53</v>
      </c>
      <c r="C596" s="43"/>
      <c r="E596" s="44">
        <v>1000</v>
      </c>
      <c r="F596" s="44">
        <v>100</v>
      </c>
      <c r="G596" s="45">
        <f t="shared" si="24"/>
        <v>900</v>
      </c>
      <c r="H596" s="46">
        <f t="shared" si="27"/>
        <v>0.9</v>
      </c>
      <c r="I596" s="30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  <c r="AA596" s="47"/>
      <c r="AB596" s="47"/>
      <c r="AC596" s="47"/>
      <c r="AD596" s="47"/>
      <c r="AE596" s="47"/>
      <c r="AF596" s="47"/>
      <c r="AG596" s="47"/>
      <c r="AH596" s="47"/>
      <c r="AI596" s="47"/>
      <c r="AJ596" s="47"/>
      <c r="AK596" s="47"/>
      <c r="AL596" s="47"/>
      <c r="AM596" s="47"/>
      <c r="AN596" s="47"/>
      <c r="AO596" s="47"/>
      <c r="AP596" s="47"/>
      <c r="AQ596" s="47"/>
      <c r="AR596" s="47"/>
      <c r="AS596" s="47"/>
      <c r="AT596" s="47"/>
      <c r="AU596" s="47"/>
      <c r="AV596" s="47"/>
      <c r="AW596" s="47"/>
      <c r="AX596" s="47"/>
      <c r="AY596" s="47"/>
      <c r="AZ596" s="47"/>
      <c r="BA596" s="47"/>
      <c r="BB596" s="47"/>
      <c r="BC596" s="47"/>
      <c r="BD596" s="47"/>
      <c r="BE596" s="47"/>
      <c r="BF596" s="47"/>
      <c r="BG596" s="47"/>
      <c r="BH596" s="47"/>
      <c r="BI596" s="47"/>
      <c r="BJ596" s="47"/>
      <c r="BK596" s="47"/>
      <c r="BL596" s="47"/>
      <c r="BM596" s="47"/>
      <c r="BN596" s="47"/>
      <c r="BO596" s="47"/>
    </row>
    <row r="597" spans="1:67" s="48" customFormat="1">
      <c r="A597" s="53" t="s">
        <v>231</v>
      </c>
      <c r="B597" s="53"/>
      <c r="C597" s="54"/>
      <c r="D597" s="53"/>
      <c r="E597" s="55">
        <v>1000</v>
      </c>
      <c r="F597" s="55">
        <v>100</v>
      </c>
      <c r="G597" s="19">
        <f t="shared" si="24"/>
        <v>900</v>
      </c>
      <c r="H597" s="20">
        <f t="shared" si="27"/>
        <v>0.9</v>
      </c>
      <c r="I597" s="51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  <c r="AB597" s="52"/>
      <c r="AC597" s="52"/>
      <c r="AD597" s="52"/>
      <c r="AE597" s="52"/>
      <c r="AF597" s="52"/>
      <c r="AG597" s="52"/>
      <c r="AH597" s="52"/>
      <c r="AI597" s="52"/>
      <c r="AJ597" s="52"/>
      <c r="AK597" s="52"/>
      <c r="AL597" s="52"/>
      <c r="AM597" s="52"/>
      <c r="AN597" s="52"/>
      <c r="AO597" s="52"/>
      <c r="AP597" s="52"/>
      <c r="AQ597" s="52"/>
      <c r="AR597" s="52"/>
      <c r="AS597" s="52"/>
      <c r="AT597" s="52"/>
      <c r="AU597" s="52"/>
      <c r="AV597" s="52"/>
      <c r="AW597" s="52"/>
      <c r="AX597" s="52"/>
      <c r="AY597" s="52"/>
      <c r="AZ597" s="52"/>
      <c r="BA597" s="52"/>
      <c r="BB597" s="52"/>
      <c r="BC597" s="52"/>
      <c r="BD597" s="52"/>
      <c r="BE597" s="52"/>
      <c r="BF597" s="52"/>
      <c r="BG597" s="52"/>
      <c r="BH597" s="52"/>
      <c r="BI597" s="52"/>
      <c r="BJ597" s="52"/>
      <c r="BK597" s="52"/>
      <c r="BL597" s="52"/>
      <c r="BM597" s="52"/>
      <c r="BN597" s="52"/>
      <c r="BO597" s="52"/>
    </row>
    <row r="598" spans="1:67" s="48" customFormat="1" ht="21">
      <c r="A598" s="48">
        <v>3</v>
      </c>
      <c r="B598" s="48" t="s">
        <v>15</v>
      </c>
      <c r="C598" s="49" t="s">
        <v>62</v>
      </c>
      <c r="D598" s="56" t="s">
        <v>1</v>
      </c>
      <c r="E598" s="55">
        <v>1000</v>
      </c>
      <c r="F598" s="55">
        <v>100</v>
      </c>
      <c r="G598" s="19">
        <f t="shared" si="24"/>
        <v>900</v>
      </c>
      <c r="H598" s="20">
        <f t="shared" si="27"/>
        <v>0.9</v>
      </c>
      <c r="I598" s="51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  <c r="AA598" s="52"/>
      <c r="AB598" s="52"/>
      <c r="AC598" s="52"/>
      <c r="AD598" s="52"/>
      <c r="AE598" s="52"/>
      <c r="AF598" s="52"/>
      <c r="AG598" s="52"/>
      <c r="AH598" s="52"/>
      <c r="AI598" s="52"/>
      <c r="AJ598" s="52"/>
      <c r="AK598" s="52"/>
      <c r="AL598" s="52"/>
      <c r="AM598" s="52"/>
      <c r="AN598" s="52"/>
      <c r="AO598" s="52"/>
      <c r="AP598" s="52"/>
      <c r="AQ598" s="52"/>
      <c r="AR598" s="52"/>
      <c r="AS598" s="52"/>
      <c r="AT598" s="52"/>
      <c r="AU598" s="52"/>
      <c r="AV598" s="52"/>
      <c r="AW598" s="52"/>
      <c r="AX598" s="52"/>
      <c r="AY598" s="52"/>
      <c r="AZ598" s="52"/>
      <c r="BA598" s="52"/>
      <c r="BB598" s="52"/>
      <c r="BC598" s="52"/>
      <c r="BD598" s="52"/>
      <c r="BE598" s="52"/>
      <c r="BF598" s="52"/>
      <c r="BG598" s="52"/>
      <c r="BH598" s="52"/>
      <c r="BI598" s="52"/>
      <c r="BJ598" s="52"/>
      <c r="BK598" s="52"/>
      <c r="BL598" s="52"/>
      <c r="BM598" s="52"/>
      <c r="BN598" s="52"/>
      <c r="BO598" s="52"/>
    </row>
    <row r="599" spans="1:67" s="48" customFormat="1">
      <c r="A599" s="48">
        <v>32</v>
      </c>
      <c r="B599" s="48" t="s">
        <v>44</v>
      </c>
      <c r="C599" s="49" t="s">
        <v>62</v>
      </c>
      <c r="E599" s="55">
        <v>1000</v>
      </c>
      <c r="F599" s="55">
        <v>100</v>
      </c>
      <c r="G599" s="19">
        <f t="shared" si="24"/>
        <v>900</v>
      </c>
      <c r="H599" s="20">
        <f t="shared" ref="H599:H627" si="28">G599/E599</f>
        <v>0.9</v>
      </c>
      <c r="I599" s="51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  <c r="AB599" s="52"/>
      <c r="AC599" s="52"/>
      <c r="AD599" s="52"/>
      <c r="AE599" s="52"/>
      <c r="AF599" s="52"/>
      <c r="AG599" s="52"/>
      <c r="AH599" s="52"/>
      <c r="AI599" s="52"/>
      <c r="AJ599" s="52"/>
      <c r="AK599" s="52"/>
      <c r="AL599" s="52"/>
      <c r="AM599" s="52"/>
      <c r="AN599" s="52"/>
      <c r="AO599" s="52"/>
      <c r="AP599" s="52"/>
      <c r="AQ599" s="52"/>
      <c r="AR599" s="52"/>
      <c r="AS599" s="52"/>
      <c r="AT599" s="52"/>
      <c r="AU599" s="52"/>
      <c r="AV599" s="52"/>
      <c r="AW599" s="52"/>
      <c r="AX599" s="52"/>
      <c r="AY599" s="52"/>
      <c r="AZ599" s="52"/>
      <c r="BA599" s="52"/>
      <c r="BB599" s="52"/>
      <c r="BC599" s="52"/>
      <c r="BD599" s="52"/>
      <c r="BE599" s="52"/>
      <c r="BF599" s="52"/>
      <c r="BG599" s="52"/>
      <c r="BH599" s="52"/>
      <c r="BI599" s="52"/>
      <c r="BJ599" s="52"/>
      <c r="BK599" s="52"/>
      <c r="BL599" s="52"/>
      <c r="BM599" s="52"/>
      <c r="BN599" s="52"/>
      <c r="BO599" s="52"/>
    </row>
    <row r="600" spans="1:67" s="48" customFormat="1">
      <c r="A600" s="48">
        <v>324</v>
      </c>
      <c r="B600" s="48" t="s">
        <v>55</v>
      </c>
      <c r="C600" s="49" t="s">
        <v>62</v>
      </c>
      <c r="E600" s="55">
        <v>1000</v>
      </c>
      <c r="F600" s="55">
        <v>100</v>
      </c>
      <c r="G600" s="19">
        <f t="shared" si="24"/>
        <v>900</v>
      </c>
      <c r="H600" s="20">
        <f t="shared" si="28"/>
        <v>0.9</v>
      </c>
      <c r="I600" s="51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  <c r="AB600" s="52"/>
      <c r="AC600" s="52"/>
      <c r="AD600" s="52"/>
      <c r="AE600" s="52"/>
      <c r="AF600" s="52"/>
      <c r="AG600" s="52"/>
      <c r="AH600" s="52"/>
      <c r="AI600" s="52"/>
      <c r="AJ600" s="52"/>
      <c r="AK600" s="52"/>
      <c r="AL600" s="52"/>
      <c r="AM600" s="52"/>
      <c r="AN600" s="52"/>
      <c r="AO600" s="52"/>
      <c r="AP600" s="52"/>
      <c r="AQ600" s="52"/>
      <c r="AR600" s="52"/>
      <c r="AS600" s="52"/>
      <c r="AT600" s="52"/>
      <c r="AU600" s="52"/>
      <c r="AV600" s="52"/>
      <c r="AW600" s="52"/>
      <c r="AX600" s="52"/>
      <c r="AY600" s="52"/>
      <c r="AZ600" s="52"/>
      <c r="BA600" s="52"/>
      <c r="BB600" s="52"/>
      <c r="BC600" s="52"/>
      <c r="BD600" s="52"/>
      <c r="BE600" s="52"/>
      <c r="BF600" s="52"/>
      <c r="BG600" s="52"/>
      <c r="BH600" s="52"/>
      <c r="BI600" s="52"/>
      <c r="BJ600" s="52"/>
      <c r="BK600" s="52"/>
      <c r="BL600" s="52"/>
      <c r="BM600" s="52"/>
      <c r="BN600" s="52"/>
      <c r="BO600" s="52"/>
    </row>
    <row r="601" spans="1:67" s="42" customFormat="1">
      <c r="A601" s="42" t="s">
        <v>232</v>
      </c>
      <c r="C601" s="43"/>
      <c r="E601" s="44">
        <v>8000</v>
      </c>
      <c r="F601" s="44">
        <v>15000</v>
      </c>
      <c r="G601" s="45">
        <f t="shared" si="24"/>
        <v>-7000</v>
      </c>
      <c r="H601" s="46">
        <f t="shared" si="28"/>
        <v>-0.875</v>
      </c>
      <c r="I601" s="30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  <c r="AA601" s="47"/>
      <c r="AB601" s="47"/>
      <c r="AC601" s="47"/>
      <c r="AD601" s="47"/>
      <c r="AE601" s="47"/>
      <c r="AF601" s="47"/>
      <c r="AG601" s="47"/>
      <c r="AH601" s="47"/>
      <c r="AI601" s="47"/>
      <c r="AJ601" s="47"/>
      <c r="AK601" s="47"/>
      <c r="AL601" s="47"/>
      <c r="AM601" s="47"/>
      <c r="AN601" s="47"/>
      <c r="AO601" s="47"/>
      <c r="AP601" s="47"/>
      <c r="AQ601" s="47"/>
      <c r="AR601" s="47"/>
      <c r="AS601" s="47"/>
      <c r="AT601" s="47"/>
      <c r="AU601" s="47"/>
      <c r="AV601" s="47"/>
      <c r="AW601" s="47"/>
      <c r="AX601" s="47"/>
      <c r="AY601" s="47"/>
      <c r="AZ601" s="47"/>
      <c r="BA601" s="47"/>
      <c r="BB601" s="47"/>
      <c r="BC601" s="47"/>
      <c r="BD601" s="47"/>
      <c r="BE601" s="47"/>
      <c r="BF601" s="47"/>
      <c r="BG601" s="47"/>
      <c r="BH601" s="47"/>
      <c r="BI601" s="47"/>
      <c r="BJ601" s="47"/>
      <c r="BK601" s="47"/>
      <c r="BL601" s="47"/>
      <c r="BM601" s="47"/>
      <c r="BN601" s="47"/>
      <c r="BO601" s="47"/>
    </row>
    <row r="602" spans="1:67" s="48" customFormat="1">
      <c r="A602" s="48" t="s">
        <v>231</v>
      </c>
      <c r="C602" s="49"/>
      <c r="D602" s="48" t="s">
        <v>1</v>
      </c>
      <c r="E602" s="50">
        <v>8000</v>
      </c>
      <c r="F602" s="50">
        <v>15000</v>
      </c>
      <c r="G602" s="19">
        <f t="shared" si="24"/>
        <v>-7000</v>
      </c>
      <c r="H602" s="20">
        <f t="shared" si="28"/>
        <v>-0.875</v>
      </c>
      <c r="I602" s="51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  <c r="AB602" s="52"/>
      <c r="AC602" s="52"/>
      <c r="AD602" s="52"/>
      <c r="AE602" s="52"/>
      <c r="AF602" s="52"/>
      <c r="AG602" s="52"/>
      <c r="AH602" s="52"/>
      <c r="AI602" s="52"/>
      <c r="AJ602" s="52"/>
      <c r="AK602" s="52"/>
      <c r="AL602" s="52"/>
      <c r="AM602" s="52"/>
      <c r="AN602" s="52"/>
      <c r="AO602" s="52"/>
      <c r="AP602" s="52"/>
      <c r="AQ602" s="52"/>
      <c r="AR602" s="52"/>
      <c r="AS602" s="52"/>
      <c r="AT602" s="52"/>
      <c r="AU602" s="52"/>
      <c r="AV602" s="52"/>
      <c r="AW602" s="52"/>
      <c r="AX602" s="52"/>
      <c r="AY602" s="52"/>
      <c r="AZ602" s="52"/>
      <c r="BA602" s="52"/>
      <c r="BB602" s="52"/>
      <c r="BC602" s="52"/>
      <c r="BD602" s="52"/>
      <c r="BE602" s="52"/>
      <c r="BF602" s="52"/>
      <c r="BG602" s="52"/>
      <c r="BH602" s="52"/>
      <c r="BI602" s="52"/>
      <c r="BJ602" s="52"/>
      <c r="BK602" s="52"/>
      <c r="BL602" s="52"/>
      <c r="BM602" s="52"/>
      <c r="BN602" s="52"/>
      <c r="BO602" s="52"/>
    </row>
    <row r="603" spans="1:67" s="48" customFormat="1">
      <c r="A603" s="48">
        <v>3</v>
      </c>
      <c r="B603" s="48" t="s">
        <v>15</v>
      </c>
      <c r="C603" s="49" t="s">
        <v>62</v>
      </c>
      <c r="E603" s="50">
        <v>8000</v>
      </c>
      <c r="F603" s="50">
        <v>15000</v>
      </c>
      <c r="G603" s="19">
        <f t="shared" si="24"/>
        <v>-7000</v>
      </c>
      <c r="H603" s="20">
        <f t="shared" si="28"/>
        <v>-0.875</v>
      </c>
      <c r="I603" s="51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  <c r="AB603" s="52"/>
      <c r="AC603" s="52"/>
      <c r="AD603" s="52"/>
      <c r="AE603" s="52"/>
      <c r="AF603" s="52"/>
      <c r="AG603" s="52"/>
      <c r="AH603" s="52"/>
      <c r="AI603" s="52"/>
      <c r="AJ603" s="52"/>
      <c r="AK603" s="52"/>
      <c r="AL603" s="52"/>
      <c r="AM603" s="52"/>
      <c r="AN603" s="52"/>
      <c r="AO603" s="52"/>
      <c r="AP603" s="52"/>
      <c r="AQ603" s="52"/>
      <c r="AR603" s="52"/>
      <c r="AS603" s="52"/>
      <c r="AT603" s="52"/>
      <c r="AU603" s="52"/>
      <c r="AV603" s="52"/>
      <c r="AW603" s="52"/>
      <c r="AX603" s="52"/>
      <c r="AY603" s="52"/>
      <c r="AZ603" s="52"/>
      <c r="BA603" s="52"/>
      <c r="BB603" s="52"/>
      <c r="BC603" s="52"/>
      <c r="BD603" s="52"/>
      <c r="BE603" s="52"/>
      <c r="BF603" s="52"/>
      <c r="BG603" s="52"/>
      <c r="BH603" s="52"/>
      <c r="BI603" s="52"/>
      <c r="BJ603" s="52"/>
      <c r="BK603" s="52"/>
      <c r="BL603" s="52"/>
      <c r="BM603" s="52"/>
      <c r="BN603" s="52"/>
      <c r="BO603" s="52"/>
    </row>
    <row r="604" spans="1:67" s="48" customFormat="1">
      <c r="A604" s="48">
        <v>32</v>
      </c>
      <c r="B604" s="48" t="s">
        <v>44</v>
      </c>
      <c r="C604" s="49" t="s">
        <v>62</v>
      </c>
      <c r="E604" s="50">
        <v>8000</v>
      </c>
      <c r="F604" s="50">
        <v>15000</v>
      </c>
      <c r="G604" s="19">
        <f t="shared" si="24"/>
        <v>-7000</v>
      </c>
      <c r="H604" s="20">
        <f t="shared" si="28"/>
        <v>-0.875</v>
      </c>
      <c r="I604" s="51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  <c r="AA604" s="52"/>
      <c r="AB604" s="52"/>
      <c r="AC604" s="52"/>
      <c r="AD604" s="52"/>
      <c r="AE604" s="52"/>
      <c r="AF604" s="52"/>
      <c r="AG604" s="52"/>
      <c r="AH604" s="52"/>
      <c r="AI604" s="52"/>
      <c r="AJ604" s="52"/>
      <c r="AK604" s="52"/>
      <c r="AL604" s="52"/>
      <c r="AM604" s="52"/>
      <c r="AN604" s="52"/>
      <c r="AO604" s="52"/>
      <c r="AP604" s="52"/>
      <c r="AQ604" s="52"/>
      <c r="AR604" s="52"/>
      <c r="AS604" s="52"/>
      <c r="AT604" s="52"/>
      <c r="AU604" s="52"/>
      <c r="AV604" s="52"/>
      <c r="AW604" s="52"/>
      <c r="AX604" s="52"/>
      <c r="AY604" s="52"/>
      <c r="AZ604" s="52"/>
      <c r="BA604" s="52"/>
      <c r="BB604" s="52"/>
      <c r="BC604" s="52"/>
      <c r="BD604" s="52"/>
      <c r="BE604" s="52"/>
      <c r="BF604" s="52"/>
      <c r="BG604" s="52"/>
      <c r="BH604" s="52"/>
      <c r="BI604" s="52"/>
      <c r="BJ604" s="52"/>
      <c r="BK604" s="52"/>
      <c r="BL604" s="52"/>
      <c r="BM604" s="52"/>
      <c r="BN604" s="52"/>
      <c r="BO604" s="52"/>
    </row>
    <row r="605" spans="1:67" s="48" customFormat="1">
      <c r="A605" s="48">
        <v>329</v>
      </c>
      <c r="B605" s="48" t="s">
        <v>26</v>
      </c>
      <c r="C605" s="49" t="s">
        <v>62</v>
      </c>
      <c r="E605" s="50">
        <v>8000</v>
      </c>
      <c r="F605" s="50">
        <v>15000</v>
      </c>
      <c r="G605" s="19">
        <f t="shared" si="24"/>
        <v>-7000</v>
      </c>
      <c r="H605" s="20">
        <f t="shared" si="28"/>
        <v>-0.875</v>
      </c>
      <c r="I605" s="51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  <c r="AA605" s="52"/>
      <c r="AB605" s="52"/>
      <c r="AC605" s="52"/>
      <c r="AD605" s="52"/>
      <c r="AE605" s="52"/>
      <c r="AF605" s="52"/>
      <c r="AG605" s="52"/>
      <c r="AH605" s="52"/>
      <c r="AI605" s="52"/>
      <c r="AJ605" s="52"/>
      <c r="AK605" s="52"/>
      <c r="AL605" s="52"/>
      <c r="AM605" s="52"/>
      <c r="AN605" s="52"/>
      <c r="AO605" s="52"/>
      <c r="AP605" s="52"/>
      <c r="AQ605" s="52"/>
      <c r="AR605" s="52"/>
      <c r="AS605" s="52"/>
      <c r="AT605" s="52"/>
      <c r="AU605" s="52"/>
      <c r="AV605" s="52"/>
      <c r="AW605" s="52"/>
      <c r="AX605" s="52"/>
      <c r="AY605" s="52"/>
      <c r="AZ605" s="52"/>
      <c r="BA605" s="52"/>
      <c r="BB605" s="52"/>
      <c r="BC605" s="52"/>
      <c r="BD605" s="52"/>
      <c r="BE605" s="52"/>
      <c r="BF605" s="52"/>
      <c r="BG605" s="52"/>
      <c r="BH605" s="52"/>
      <c r="BI605" s="52"/>
      <c r="BJ605" s="52"/>
      <c r="BK605" s="52"/>
      <c r="BL605" s="52"/>
      <c r="BM605" s="52"/>
      <c r="BN605" s="52"/>
      <c r="BO605" s="52"/>
    </row>
    <row r="606" spans="1:67" s="42" customFormat="1">
      <c r="A606" s="42" t="s">
        <v>233</v>
      </c>
      <c r="C606" s="43"/>
      <c r="E606" s="44">
        <f>SUM(E608)</f>
        <v>233000</v>
      </c>
      <c r="F606" s="44">
        <v>236710</v>
      </c>
      <c r="G606" s="45">
        <f t="shared" si="24"/>
        <v>-3710</v>
      </c>
      <c r="H606" s="46">
        <f t="shared" si="28"/>
        <v>-1.5922746781115878E-2</v>
      </c>
      <c r="I606" s="30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  <c r="AA606" s="47"/>
      <c r="AB606" s="47"/>
      <c r="AC606" s="47"/>
      <c r="AD606" s="47"/>
      <c r="AE606" s="47"/>
      <c r="AF606" s="47"/>
      <c r="AG606" s="47"/>
      <c r="AH606" s="47"/>
      <c r="AI606" s="47"/>
      <c r="AJ606" s="47"/>
      <c r="AK606" s="47"/>
      <c r="AL606" s="47"/>
      <c r="AM606" s="47"/>
      <c r="AN606" s="47"/>
      <c r="AO606" s="47"/>
      <c r="AP606" s="47"/>
      <c r="AQ606" s="47"/>
      <c r="AR606" s="47"/>
      <c r="AS606" s="47"/>
      <c r="AT606" s="47"/>
      <c r="AU606" s="47"/>
      <c r="AV606" s="47"/>
      <c r="AW606" s="47"/>
      <c r="AX606" s="47"/>
      <c r="AY606" s="47"/>
      <c r="AZ606" s="47"/>
      <c r="BA606" s="47"/>
      <c r="BB606" s="47"/>
      <c r="BC606" s="47"/>
      <c r="BD606" s="47"/>
      <c r="BE606" s="47"/>
      <c r="BF606" s="47"/>
      <c r="BG606" s="47"/>
      <c r="BH606" s="47"/>
      <c r="BI606" s="47"/>
      <c r="BJ606" s="47"/>
      <c r="BK606" s="47"/>
      <c r="BL606" s="47"/>
      <c r="BM606" s="47"/>
      <c r="BN606" s="47"/>
      <c r="BO606" s="47"/>
    </row>
    <row r="607" spans="1:67" s="48" customFormat="1" ht="21">
      <c r="A607" s="48" t="s">
        <v>234</v>
      </c>
      <c r="C607" s="49"/>
      <c r="D607" s="56" t="s">
        <v>1</v>
      </c>
      <c r="E607" s="50">
        <v>233000</v>
      </c>
      <c r="F607" s="50">
        <v>236710</v>
      </c>
      <c r="G607" s="19">
        <f t="shared" si="24"/>
        <v>-3710</v>
      </c>
      <c r="H607" s="20">
        <f t="shared" si="28"/>
        <v>-1.5922746781115878E-2</v>
      </c>
      <c r="I607" s="51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  <c r="AA607" s="52"/>
      <c r="AB607" s="52"/>
      <c r="AC607" s="52"/>
      <c r="AD607" s="52"/>
      <c r="AE607" s="52"/>
      <c r="AF607" s="52"/>
      <c r="AG607" s="52"/>
      <c r="AH607" s="52"/>
      <c r="AI607" s="52"/>
      <c r="AJ607" s="52"/>
      <c r="AK607" s="52"/>
      <c r="AL607" s="52"/>
      <c r="AM607" s="52"/>
      <c r="AN607" s="52"/>
      <c r="AO607" s="52"/>
      <c r="AP607" s="52"/>
      <c r="AQ607" s="52"/>
      <c r="AR607" s="52"/>
      <c r="AS607" s="52"/>
      <c r="AT607" s="52"/>
      <c r="AU607" s="52"/>
      <c r="AV607" s="52"/>
      <c r="AW607" s="52"/>
      <c r="AX607" s="52"/>
      <c r="AY607" s="52"/>
      <c r="AZ607" s="52"/>
      <c r="BA607" s="52"/>
      <c r="BB607" s="52"/>
      <c r="BC607" s="52"/>
      <c r="BD607" s="52"/>
      <c r="BE607" s="52"/>
      <c r="BF607" s="52"/>
      <c r="BG607" s="52"/>
      <c r="BH607" s="52"/>
      <c r="BI607" s="52"/>
      <c r="BJ607" s="52"/>
      <c r="BK607" s="52"/>
      <c r="BL607" s="52"/>
      <c r="BM607" s="52"/>
      <c r="BN607" s="52"/>
      <c r="BO607" s="52"/>
    </row>
    <row r="608" spans="1:67" s="48" customFormat="1">
      <c r="A608" s="48">
        <v>3</v>
      </c>
      <c r="B608" s="48" t="s">
        <v>38</v>
      </c>
      <c r="C608" s="49" t="s">
        <v>39</v>
      </c>
      <c r="E608" s="50">
        <f>SUM(E609)</f>
        <v>233000</v>
      </c>
      <c r="F608" s="50">
        <v>236710</v>
      </c>
      <c r="G608" s="19">
        <f t="shared" si="24"/>
        <v>-3710</v>
      </c>
      <c r="H608" s="20">
        <f t="shared" si="28"/>
        <v>-1.5922746781115878E-2</v>
      </c>
      <c r="I608" s="51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  <c r="AA608" s="52"/>
      <c r="AB608" s="52"/>
      <c r="AC608" s="52"/>
      <c r="AD608" s="52"/>
      <c r="AE608" s="52"/>
      <c r="AF608" s="52"/>
      <c r="AG608" s="52"/>
      <c r="AH608" s="52"/>
      <c r="AI608" s="52"/>
      <c r="AJ608" s="52"/>
      <c r="AK608" s="52"/>
      <c r="AL608" s="52"/>
      <c r="AM608" s="52"/>
      <c r="AN608" s="52"/>
      <c r="AO608" s="52"/>
      <c r="AP608" s="52"/>
      <c r="AQ608" s="52"/>
      <c r="AR608" s="52"/>
      <c r="AS608" s="52"/>
      <c r="AT608" s="52"/>
      <c r="AU608" s="52"/>
      <c r="AV608" s="52"/>
      <c r="AW608" s="52"/>
      <c r="AX608" s="52"/>
      <c r="AY608" s="52"/>
      <c r="AZ608" s="52"/>
      <c r="BA608" s="52"/>
      <c r="BB608" s="52"/>
      <c r="BC608" s="52"/>
      <c r="BD608" s="52"/>
      <c r="BE608" s="52"/>
      <c r="BF608" s="52"/>
      <c r="BG608" s="52"/>
      <c r="BH608" s="52"/>
      <c r="BI608" s="52"/>
      <c r="BJ608" s="52"/>
      <c r="BK608" s="52"/>
      <c r="BL608" s="52"/>
      <c r="BM608" s="52"/>
      <c r="BN608" s="52"/>
      <c r="BO608" s="52"/>
    </row>
    <row r="609" spans="1:67" s="48" customFormat="1">
      <c r="A609" s="48">
        <v>32</v>
      </c>
      <c r="B609" s="48" t="s">
        <v>40</v>
      </c>
      <c r="C609" s="49" t="s">
        <v>39</v>
      </c>
      <c r="E609" s="50">
        <f>SUM(E610:E611)</f>
        <v>233000</v>
      </c>
      <c r="F609" s="50">
        <f>F610+F611</f>
        <v>236710</v>
      </c>
      <c r="G609" s="19">
        <f t="shared" si="24"/>
        <v>-3710</v>
      </c>
      <c r="H609" s="20">
        <f t="shared" si="28"/>
        <v>-1.5922746781115878E-2</v>
      </c>
      <c r="I609" s="51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  <c r="AB609" s="52"/>
      <c r="AC609" s="52"/>
      <c r="AD609" s="52"/>
      <c r="AE609" s="52"/>
      <c r="AF609" s="52"/>
      <c r="AG609" s="52"/>
      <c r="AH609" s="52"/>
      <c r="AI609" s="52"/>
      <c r="AJ609" s="52"/>
      <c r="AK609" s="52"/>
      <c r="AL609" s="52"/>
      <c r="AM609" s="52"/>
      <c r="AN609" s="52"/>
      <c r="AO609" s="52"/>
      <c r="AP609" s="52"/>
      <c r="AQ609" s="52"/>
      <c r="AR609" s="52"/>
      <c r="AS609" s="52"/>
      <c r="AT609" s="52"/>
      <c r="AU609" s="52"/>
      <c r="AV609" s="52"/>
      <c r="AW609" s="52"/>
      <c r="AX609" s="52"/>
      <c r="AY609" s="52"/>
      <c r="AZ609" s="52"/>
      <c r="BA609" s="52"/>
      <c r="BB609" s="52"/>
      <c r="BC609" s="52"/>
      <c r="BD609" s="52"/>
      <c r="BE609" s="52"/>
      <c r="BF609" s="52"/>
      <c r="BG609" s="52"/>
      <c r="BH609" s="52"/>
      <c r="BI609" s="52"/>
      <c r="BJ609" s="52"/>
      <c r="BK609" s="52"/>
      <c r="BL609" s="52"/>
      <c r="BM609" s="52"/>
      <c r="BN609" s="52"/>
      <c r="BO609" s="52"/>
    </row>
    <row r="610" spans="1:67" s="48" customFormat="1">
      <c r="A610" s="48">
        <v>322</v>
      </c>
      <c r="B610" s="48" t="s">
        <v>41</v>
      </c>
      <c r="C610" s="49" t="s">
        <v>39</v>
      </c>
      <c r="E610" s="50">
        <v>218000</v>
      </c>
      <c r="F610" s="50">
        <f>205910+25000</f>
        <v>230910</v>
      </c>
      <c r="G610" s="19">
        <f t="shared" si="24"/>
        <v>-12910</v>
      </c>
      <c r="H610" s="20">
        <f t="shared" si="28"/>
        <v>-5.9220183486238531E-2</v>
      </c>
      <c r="I610" s="51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  <c r="AA610" s="52"/>
      <c r="AB610" s="52"/>
      <c r="AC610" s="52"/>
      <c r="AD610" s="52"/>
      <c r="AE610" s="52"/>
      <c r="AF610" s="52"/>
      <c r="AG610" s="52"/>
      <c r="AH610" s="52"/>
      <c r="AI610" s="52"/>
      <c r="AJ610" s="52"/>
      <c r="AK610" s="52"/>
      <c r="AL610" s="52"/>
      <c r="AM610" s="52"/>
      <c r="AN610" s="52"/>
      <c r="AO610" s="52"/>
      <c r="AP610" s="52"/>
      <c r="AQ610" s="52"/>
      <c r="AR610" s="52"/>
      <c r="AS610" s="52"/>
      <c r="AT610" s="52"/>
      <c r="AU610" s="52"/>
      <c r="AV610" s="52"/>
      <c r="AW610" s="52"/>
      <c r="AX610" s="52"/>
      <c r="AY610" s="52"/>
      <c r="AZ610" s="52"/>
      <c r="BA610" s="52"/>
      <c r="BB610" s="52"/>
      <c r="BC610" s="52"/>
      <c r="BD610" s="52"/>
      <c r="BE610" s="52"/>
      <c r="BF610" s="52"/>
      <c r="BG610" s="52"/>
      <c r="BH610" s="52"/>
      <c r="BI610" s="52"/>
      <c r="BJ610" s="52"/>
      <c r="BK610" s="52"/>
      <c r="BL610" s="52"/>
      <c r="BM610" s="52"/>
      <c r="BN610" s="52"/>
      <c r="BO610" s="52"/>
    </row>
    <row r="611" spans="1:67" s="48" customFormat="1">
      <c r="A611" s="48">
        <v>323</v>
      </c>
      <c r="B611" s="48" t="s">
        <v>47</v>
      </c>
      <c r="C611" s="49" t="s">
        <v>39</v>
      </c>
      <c r="E611" s="50">
        <v>15000</v>
      </c>
      <c r="F611" s="50">
        <v>5800</v>
      </c>
      <c r="G611" s="19">
        <f t="shared" si="24"/>
        <v>9200</v>
      </c>
      <c r="H611" s="20">
        <f t="shared" si="28"/>
        <v>0.61333333333333329</v>
      </c>
      <c r="I611" s="51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52"/>
      <c r="AB611" s="52"/>
      <c r="AC611" s="52"/>
      <c r="AD611" s="52"/>
      <c r="AE611" s="52"/>
      <c r="AF611" s="52"/>
      <c r="AG611" s="52"/>
      <c r="AH611" s="52"/>
      <c r="AI611" s="52"/>
      <c r="AJ611" s="52"/>
      <c r="AK611" s="52"/>
      <c r="AL611" s="52"/>
      <c r="AM611" s="52"/>
      <c r="AN611" s="52"/>
      <c r="AO611" s="52"/>
      <c r="AP611" s="52"/>
      <c r="AQ611" s="52"/>
      <c r="AR611" s="52"/>
      <c r="AS611" s="52"/>
      <c r="AT611" s="52"/>
      <c r="AU611" s="52"/>
      <c r="AV611" s="52"/>
      <c r="AW611" s="52"/>
      <c r="AX611" s="52"/>
      <c r="AY611" s="52"/>
      <c r="AZ611" s="52"/>
      <c r="BA611" s="52"/>
      <c r="BB611" s="52"/>
      <c r="BC611" s="52"/>
      <c r="BD611" s="52"/>
      <c r="BE611" s="52"/>
      <c r="BF611" s="52"/>
      <c r="BG611" s="52"/>
      <c r="BH611" s="52"/>
      <c r="BI611" s="52"/>
      <c r="BJ611" s="52"/>
      <c r="BK611" s="52"/>
      <c r="BL611" s="52"/>
      <c r="BM611" s="52"/>
      <c r="BN611" s="52"/>
      <c r="BO611" s="52"/>
    </row>
    <row r="612" spans="1:67" s="42" customFormat="1">
      <c r="A612" s="42" t="s">
        <v>235</v>
      </c>
      <c r="C612" s="43"/>
      <c r="E612" s="44">
        <v>4000</v>
      </c>
      <c r="F612" s="44">
        <v>300</v>
      </c>
      <c r="G612" s="45">
        <f t="shared" ref="G612:G664" si="29">E612-F612</f>
        <v>3700</v>
      </c>
      <c r="H612" s="46">
        <f t="shared" si="28"/>
        <v>0.92500000000000004</v>
      </c>
      <c r="I612" s="30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  <c r="AA612" s="47"/>
      <c r="AB612" s="47"/>
      <c r="AC612" s="47"/>
      <c r="AD612" s="47"/>
      <c r="AE612" s="47"/>
      <c r="AF612" s="47"/>
      <c r="AG612" s="47"/>
      <c r="AH612" s="47"/>
      <c r="AI612" s="47"/>
      <c r="AJ612" s="47"/>
      <c r="AK612" s="47"/>
      <c r="AL612" s="47"/>
      <c r="AM612" s="47"/>
      <c r="AN612" s="47"/>
      <c r="AO612" s="47"/>
      <c r="AP612" s="47"/>
      <c r="AQ612" s="47"/>
      <c r="AR612" s="47"/>
      <c r="AS612" s="47"/>
      <c r="AT612" s="47"/>
      <c r="AU612" s="47"/>
      <c r="AV612" s="47"/>
      <c r="AW612" s="47"/>
      <c r="AX612" s="47"/>
      <c r="AY612" s="47"/>
      <c r="AZ612" s="47"/>
      <c r="BA612" s="47"/>
      <c r="BB612" s="47"/>
      <c r="BC612" s="47"/>
      <c r="BD612" s="47"/>
      <c r="BE612" s="47"/>
      <c r="BF612" s="47"/>
      <c r="BG612" s="47"/>
      <c r="BH612" s="47"/>
      <c r="BI612" s="47"/>
      <c r="BJ612" s="47"/>
      <c r="BK612" s="47"/>
      <c r="BL612" s="47"/>
      <c r="BM612" s="47"/>
      <c r="BN612" s="47"/>
      <c r="BO612" s="47"/>
    </row>
    <row r="613" spans="1:67" s="48" customFormat="1">
      <c r="A613" s="48" t="s">
        <v>234</v>
      </c>
      <c r="C613" s="49"/>
      <c r="D613" s="48" t="s">
        <v>1</v>
      </c>
      <c r="E613" s="50">
        <v>4000</v>
      </c>
      <c r="F613" s="50">
        <v>300</v>
      </c>
      <c r="G613" s="19">
        <f t="shared" si="29"/>
        <v>3700</v>
      </c>
      <c r="H613" s="20">
        <f t="shared" si="28"/>
        <v>0.92500000000000004</v>
      </c>
      <c r="I613" s="51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52"/>
      <c r="AB613" s="52"/>
      <c r="AC613" s="52"/>
      <c r="AD613" s="52"/>
      <c r="AE613" s="52"/>
      <c r="AF613" s="52"/>
      <c r="AG613" s="52"/>
      <c r="AH613" s="52"/>
      <c r="AI613" s="52"/>
      <c r="AJ613" s="52"/>
      <c r="AK613" s="52"/>
      <c r="AL613" s="52"/>
      <c r="AM613" s="52"/>
      <c r="AN613" s="52"/>
      <c r="AO613" s="52"/>
      <c r="AP613" s="52"/>
      <c r="AQ613" s="52"/>
      <c r="AR613" s="52"/>
      <c r="AS613" s="52"/>
      <c r="AT613" s="52"/>
      <c r="AU613" s="52"/>
      <c r="AV613" s="52"/>
      <c r="AW613" s="52"/>
      <c r="AX613" s="52"/>
      <c r="AY613" s="52"/>
      <c r="AZ613" s="52"/>
      <c r="BA613" s="52"/>
      <c r="BB613" s="52"/>
      <c r="BC613" s="52"/>
      <c r="BD613" s="52"/>
      <c r="BE613" s="52"/>
      <c r="BF613" s="52"/>
      <c r="BG613" s="52"/>
      <c r="BH613" s="52"/>
      <c r="BI613" s="52"/>
      <c r="BJ613" s="52"/>
      <c r="BK613" s="52"/>
      <c r="BL613" s="52"/>
      <c r="BM613" s="52"/>
      <c r="BN613" s="52"/>
      <c r="BO613" s="52"/>
    </row>
    <row r="614" spans="1:67" s="48" customFormat="1">
      <c r="A614" s="48">
        <v>3</v>
      </c>
      <c r="B614" s="48" t="s">
        <v>15</v>
      </c>
      <c r="C614" s="49" t="s">
        <v>43</v>
      </c>
      <c r="E614" s="50">
        <v>4000</v>
      </c>
      <c r="F614" s="50">
        <v>300</v>
      </c>
      <c r="G614" s="19">
        <f t="shared" si="29"/>
        <v>3700</v>
      </c>
      <c r="H614" s="20">
        <f t="shared" si="28"/>
        <v>0.92500000000000004</v>
      </c>
      <c r="I614" s="51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  <c r="AA614" s="52"/>
      <c r="AB614" s="52"/>
      <c r="AC614" s="52"/>
      <c r="AD614" s="52"/>
      <c r="AE614" s="52"/>
      <c r="AF614" s="52"/>
      <c r="AG614" s="52"/>
      <c r="AH614" s="52"/>
      <c r="AI614" s="52"/>
      <c r="AJ614" s="52"/>
      <c r="AK614" s="52"/>
      <c r="AL614" s="52"/>
      <c r="AM614" s="52"/>
      <c r="AN614" s="52"/>
      <c r="AO614" s="52"/>
      <c r="AP614" s="52"/>
      <c r="AQ614" s="52"/>
      <c r="AR614" s="52"/>
      <c r="AS614" s="52"/>
      <c r="AT614" s="52"/>
      <c r="AU614" s="52"/>
      <c r="AV614" s="52"/>
      <c r="AW614" s="52"/>
      <c r="AX614" s="52"/>
      <c r="AY614" s="52"/>
      <c r="AZ614" s="52"/>
      <c r="BA614" s="52"/>
      <c r="BB614" s="52"/>
      <c r="BC614" s="52"/>
      <c r="BD614" s="52"/>
      <c r="BE614" s="52"/>
      <c r="BF614" s="52"/>
      <c r="BG614" s="52"/>
      <c r="BH614" s="52"/>
      <c r="BI614" s="52"/>
      <c r="BJ614" s="52"/>
      <c r="BK614" s="52"/>
      <c r="BL614" s="52"/>
      <c r="BM614" s="52"/>
      <c r="BN614" s="52"/>
      <c r="BO614" s="52"/>
    </row>
    <row r="615" spans="1:67" s="48" customFormat="1">
      <c r="A615" s="48">
        <v>32</v>
      </c>
      <c r="B615" s="48" t="s">
        <v>44</v>
      </c>
      <c r="C615" s="49" t="s">
        <v>43</v>
      </c>
      <c r="E615" s="50">
        <v>4000</v>
      </c>
      <c r="F615" s="50">
        <v>300</v>
      </c>
      <c r="G615" s="19">
        <f t="shared" si="29"/>
        <v>3700</v>
      </c>
      <c r="H615" s="20">
        <f t="shared" si="28"/>
        <v>0.92500000000000004</v>
      </c>
      <c r="I615" s="51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  <c r="AB615" s="52"/>
      <c r="AC615" s="52"/>
      <c r="AD615" s="52"/>
      <c r="AE615" s="52"/>
      <c r="AF615" s="52"/>
      <c r="AG615" s="52"/>
      <c r="AH615" s="52"/>
      <c r="AI615" s="52"/>
      <c r="AJ615" s="52"/>
      <c r="AK615" s="52"/>
      <c r="AL615" s="52"/>
      <c r="AM615" s="52"/>
      <c r="AN615" s="52"/>
      <c r="AO615" s="52"/>
      <c r="AP615" s="52"/>
      <c r="AQ615" s="52"/>
      <c r="AR615" s="52"/>
      <c r="AS615" s="52"/>
      <c r="AT615" s="52"/>
      <c r="AU615" s="52"/>
      <c r="AV615" s="52"/>
      <c r="AW615" s="52"/>
      <c r="AX615" s="52"/>
      <c r="AY615" s="52"/>
      <c r="AZ615" s="52"/>
      <c r="BA615" s="52"/>
      <c r="BB615" s="52"/>
      <c r="BC615" s="52"/>
      <c r="BD615" s="52"/>
      <c r="BE615" s="52"/>
      <c r="BF615" s="52"/>
      <c r="BG615" s="52"/>
      <c r="BH615" s="52"/>
      <c r="BI615" s="52"/>
      <c r="BJ615" s="52"/>
      <c r="BK615" s="52"/>
      <c r="BL615" s="52"/>
      <c r="BM615" s="52"/>
      <c r="BN615" s="52"/>
      <c r="BO615" s="52"/>
    </row>
    <row r="616" spans="1:67" s="48" customFormat="1">
      <c r="A616" s="48">
        <v>329</v>
      </c>
      <c r="B616" s="48" t="s">
        <v>26</v>
      </c>
      <c r="C616" s="49" t="s">
        <v>43</v>
      </c>
      <c r="E616" s="50">
        <v>4000</v>
      </c>
      <c r="F616" s="50">
        <v>300</v>
      </c>
      <c r="G616" s="19">
        <f t="shared" si="29"/>
        <v>3700</v>
      </c>
      <c r="H616" s="20">
        <f t="shared" si="28"/>
        <v>0.92500000000000004</v>
      </c>
      <c r="I616" s="51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52"/>
      <c r="AB616" s="52"/>
      <c r="AC616" s="52"/>
      <c r="AD616" s="52"/>
      <c r="AE616" s="52"/>
      <c r="AF616" s="52"/>
      <c r="AG616" s="52"/>
      <c r="AH616" s="52"/>
      <c r="AI616" s="52"/>
      <c r="AJ616" s="52"/>
      <c r="AK616" s="52"/>
      <c r="AL616" s="52"/>
      <c r="AM616" s="52"/>
      <c r="AN616" s="52"/>
      <c r="AO616" s="52"/>
      <c r="AP616" s="52"/>
      <c r="AQ616" s="52"/>
      <c r="AR616" s="52"/>
      <c r="AS616" s="52"/>
      <c r="AT616" s="52"/>
      <c r="AU616" s="52"/>
      <c r="AV616" s="52"/>
      <c r="AW616" s="52"/>
      <c r="AX616" s="52"/>
      <c r="AY616" s="52"/>
      <c r="AZ616" s="52"/>
      <c r="BA616" s="52"/>
      <c r="BB616" s="52"/>
      <c r="BC616" s="52"/>
      <c r="BD616" s="52"/>
      <c r="BE616" s="52"/>
      <c r="BF616" s="52"/>
      <c r="BG616" s="52"/>
      <c r="BH616" s="52"/>
      <c r="BI616" s="52"/>
      <c r="BJ616" s="52"/>
      <c r="BK616" s="52"/>
      <c r="BL616" s="52"/>
      <c r="BM616" s="52"/>
      <c r="BN616" s="52"/>
      <c r="BO616" s="52"/>
    </row>
    <row r="617" spans="1:67" s="42" customFormat="1">
      <c r="A617" s="42" t="s">
        <v>236</v>
      </c>
      <c r="C617" s="43"/>
      <c r="E617" s="44">
        <f>SUM(E619)</f>
        <v>8000</v>
      </c>
      <c r="F617" s="44">
        <v>34500</v>
      </c>
      <c r="G617" s="45">
        <f t="shared" si="29"/>
        <v>-26500</v>
      </c>
      <c r="H617" s="46">
        <f t="shared" si="28"/>
        <v>-3.3125</v>
      </c>
      <c r="I617" s="30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  <c r="AA617" s="47"/>
      <c r="AB617" s="47"/>
      <c r="AC617" s="47"/>
      <c r="AD617" s="47"/>
      <c r="AE617" s="47"/>
      <c r="AF617" s="47"/>
      <c r="AG617" s="47"/>
      <c r="AH617" s="47"/>
      <c r="AI617" s="47"/>
      <c r="AJ617" s="47"/>
      <c r="AK617" s="47"/>
      <c r="AL617" s="47"/>
      <c r="AM617" s="47"/>
      <c r="AN617" s="47"/>
      <c r="AO617" s="47"/>
      <c r="AP617" s="47"/>
      <c r="AQ617" s="47"/>
      <c r="AR617" s="47"/>
      <c r="AS617" s="47"/>
      <c r="AT617" s="47"/>
      <c r="AU617" s="47"/>
      <c r="AV617" s="47"/>
      <c r="AW617" s="47"/>
      <c r="AX617" s="47"/>
      <c r="AY617" s="47"/>
      <c r="AZ617" s="47"/>
      <c r="BA617" s="47"/>
      <c r="BB617" s="47"/>
      <c r="BC617" s="47"/>
      <c r="BD617" s="47"/>
      <c r="BE617" s="47"/>
      <c r="BF617" s="47"/>
      <c r="BG617" s="47"/>
      <c r="BH617" s="47"/>
      <c r="BI617" s="47"/>
      <c r="BJ617" s="47"/>
      <c r="BK617" s="47"/>
      <c r="BL617" s="47"/>
      <c r="BM617" s="47"/>
      <c r="BN617" s="47"/>
      <c r="BO617" s="47"/>
    </row>
    <row r="618" spans="1:67" s="48" customFormat="1">
      <c r="A618" s="48" t="s">
        <v>234</v>
      </c>
      <c r="C618" s="49"/>
      <c r="E618" s="50">
        <v>8000</v>
      </c>
      <c r="F618" s="50">
        <v>33500</v>
      </c>
      <c r="G618" s="19">
        <f t="shared" si="29"/>
        <v>-25500</v>
      </c>
      <c r="H618" s="20">
        <f t="shared" si="28"/>
        <v>-3.1875</v>
      </c>
      <c r="I618" s="51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  <c r="AA618" s="52"/>
      <c r="AB618" s="52"/>
      <c r="AC618" s="52"/>
      <c r="AD618" s="52"/>
      <c r="AE618" s="52"/>
      <c r="AF618" s="52"/>
      <c r="AG618" s="52"/>
      <c r="AH618" s="52"/>
      <c r="AI618" s="52"/>
      <c r="AJ618" s="52"/>
      <c r="AK618" s="52"/>
      <c r="AL618" s="52"/>
      <c r="AM618" s="52"/>
      <c r="AN618" s="52"/>
      <c r="AO618" s="52"/>
      <c r="AP618" s="52"/>
      <c r="AQ618" s="52"/>
      <c r="AR618" s="52"/>
      <c r="AS618" s="52"/>
      <c r="AT618" s="52"/>
      <c r="AU618" s="52"/>
      <c r="AV618" s="52"/>
      <c r="AW618" s="52"/>
      <c r="AX618" s="52"/>
      <c r="AY618" s="52"/>
      <c r="AZ618" s="52"/>
      <c r="BA618" s="52"/>
      <c r="BB618" s="52"/>
      <c r="BC618" s="52"/>
      <c r="BD618" s="52"/>
      <c r="BE618" s="52"/>
      <c r="BF618" s="52"/>
      <c r="BG618" s="52"/>
      <c r="BH618" s="52"/>
      <c r="BI618" s="52"/>
      <c r="BJ618" s="52"/>
      <c r="BK618" s="52"/>
      <c r="BL618" s="52"/>
      <c r="BM618" s="52"/>
      <c r="BN618" s="52"/>
      <c r="BO618" s="52"/>
    </row>
    <row r="619" spans="1:67" s="48" customFormat="1">
      <c r="A619" s="48">
        <v>3</v>
      </c>
      <c r="B619" s="48" t="s">
        <v>15</v>
      </c>
      <c r="C619" s="49" t="s">
        <v>60</v>
      </c>
      <c r="D619" s="48" t="s">
        <v>1</v>
      </c>
      <c r="E619" s="50">
        <f>SUM(E620)</f>
        <v>8000</v>
      </c>
      <c r="F619" s="50">
        <v>33500</v>
      </c>
      <c r="G619" s="19">
        <f t="shared" si="29"/>
        <v>-25500</v>
      </c>
      <c r="H619" s="20">
        <f t="shared" si="28"/>
        <v>-3.1875</v>
      </c>
      <c r="I619" s="51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  <c r="AA619" s="52"/>
      <c r="AB619" s="52"/>
      <c r="AC619" s="52"/>
      <c r="AD619" s="52"/>
      <c r="AE619" s="52"/>
      <c r="AF619" s="52"/>
      <c r="AG619" s="52"/>
      <c r="AH619" s="52"/>
      <c r="AI619" s="52"/>
      <c r="AJ619" s="52"/>
      <c r="AK619" s="52"/>
      <c r="AL619" s="52"/>
      <c r="AM619" s="52"/>
      <c r="AN619" s="52"/>
      <c r="AO619" s="52"/>
      <c r="AP619" s="52"/>
      <c r="AQ619" s="52"/>
      <c r="AR619" s="52"/>
      <c r="AS619" s="52"/>
      <c r="AT619" s="52"/>
      <c r="AU619" s="52"/>
      <c r="AV619" s="52"/>
      <c r="AW619" s="52"/>
      <c r="AX619" s="52"/>
      <c r="AY619" s="52"/>
      <c r="AZ619" s="52"/>
      <c r="BA619" s="52"/>
      <c r="BB619" s="52"/>
      <c r="BC619" s="52"/>
      <c r="BD619" s="52"/>
      <c r="BE619" s="52"/>
      <c r="BF619" s="52"/>
      <c r="BG619" s="52"/>
      <c r="BH619" s="52"/>
      <c r="BI619" s="52"/>
      <c r="BJ619" s="52"/>
      <c r="BK619" s="52"/>
      <c r="BL619" s="52"/>
      <c r="BM619" s="52"/>
      <c r="BN619" s="52"/>
      <c r="BO619" s="52"/>
    </row>
    <row r="620" spans="1:67" s="48" customFormat="1">
      <c r="A620" s="48">
        <v>32</v>
      </c>
      <c r="B620" s="48" t="s">
        <v>44</v>
      </c>
      <c r="C620" s="49" t="s">
        <v>60</v>
      </c>
      <c r="E620" s="50">
        <f>SUM(E621:E622)</f>
        <v>8000</v>
      </c>
      <c r="F620" s="50">
        <f>SUM(F621:F622)</f>
        <v>33500</v>
      </c>
      <c r="G620" s="19">
        <f t="shared" si="29"/>
        <v>-25500</v>
      </c>
      <c r="H620" s="20">
        <f t="shared" si="28"/>
        <v>-3.1875</v>
      </c>
      <c r="I620" s="51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52"/>
      <c r="AB620" s="52"/>
      <c r="AC620" s="52"/>
      <c r="AD620" s="52"/>
      <c r="AE620" s="52"/>
      <c r="AF620" s="52"/>
      <c r="AG620" s="52"/>
      <c r="AH620" s="52"/>
      <c r="AI620" s="52"/>
      <c r="AJ620" s="52"/>
      <c r="AK620" s="52"/>
      <c r="AL620" s="52"/>
      <c r="AM620" s="52"/>
      <c r="AN620" s="52"/>
      <c r="AO620" s="52"/>
      <c r="AP620" s="52"/>
      <c r="AQ620" s="52"/>
      <c r="AR620" s="52"/>
      <c r="AS620" s="52"/>
      <c r="AT620" s="52"/>
      <c r="AU620" s="52"/>
      <c r="AV620" s="52"/>
      <c r="AW620" s="52"/>
      <c r="AX620" s="52"/>
      <c r="AY620" s="52"/>
      <c r="AZ620" s="52"/>
      <c r="BA620" s="52"/>
      <c r="BB620" s="52"/>
      <c r="BC620" s="52"/>
      <c r="BD620" s="52"/>
      <c r="BE620" s="52"/>
      <c r="BF620" s="52"/>
      <c r="BG620" s="52"/>
      <c r="BH620" s="52"/>
      <c r="BI620" s="52"/>
      <c r="BJ620" s="52"/>
      <c r="BK620" s="52"/>
      <c r="BL620" s="52"/>
      <c r="BM620" s="52"/>
      <c r="BN620" s="52"/>
      <c r="BO620" s="52"/>
    </row>
    <row r="621" spans="1:67" s="48" customFormat="1">
      <c r="A621" s="48">
        <v>323</v>
      </c>
      <c r="B621" s="48" t="s">
        <v>47</v>
      </c>
      <c r="C621" s="49" t="s">
        <v>60</v>
      </c>
      <c r="E621" s="50">
        <v>4000</v>
      </c>
      <c r="F621" s="50">
        <v>17500</v>
      </c>
      <c r="G621" s="19">
        <f t="shared" si="29"/>
        <v>-13500</v>
      </c>
      <c r="H621" s="20">
        <f t="shared" si="28"/>
        <v>-3.375</v>
      </c>
      <c r="I621" s="51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  <c r="AA621" s="52"/>
      <c r="AB621" s="52"/>
      <c r="AC621" s="52"/>
      <c r="AD621" s="52"/>
      <c r="AE621" s="52"/>
      <c r="AF621" s="52"/>
      <c r="AG621" s="52"/>
      <c r="AH621" s="52"/>
      <c r="AI621" s="52"/>
      <c r="AJ621" s="52"/>
      <c r="AK621" s="52"/>
      <c r="AL621" s="52"/>
      <c r="AM621" s="52"/>
      <c r="AN621" s="52"/>
      <c r="AO621" s="52"/>
      <c r="AP621" s="52"/>
      <c r="AQ621" s="52"/>
      <c r="AR621" s="52"/>
      <c r="AS621" s="52"/>
      <c r="AT621" s="52"/>
      <c r="AU621" s="52"/>
      <c r="AV621" s="52"/>
      <c r="AW621" s="52"/>
      <c r="AX621" s="52"/>
      <c r="AY621" s="52"/>
      <c r="AZ621" s="52"/>
      <c r="BA621" s="52"/>
      <c r="BB621" s="52"/>
      <c r="BC621" s="52"/>
      <c r="BD621" s="52"/>
      <c r="BE621" s="52"/>
      <c r="BF621" s="52"/>
      <c r="BG621" s="52"/>
      <c r="BH621" s="52"/>
      <c r="BI621" s="52"/>
      <c r="BJ621" s="52"/>
      <c r="BK621" s="52"/>
      <c r="BL621" s="52"/>
      <c r="BM621" s="52"/>
      <c r="BN621" s="52"/>
      <c r="BO621" s="52"/>
    </row>
    <row r="622" spans="1:67" s="48" customFormat="1">
      <c r="A622" s="48">
        <v>329</v>
      </c>
      <c r="B622" s="48" t="s">
        <v>67</v>
      </c>
      <c r="C622" s="49" t="s">
        <v>60</v>
      </c>
      <c r="E622" s="50">
        <v>4000</v>
      </c>
      <c r="F622" s="50">
        <v>16000</v>
      </c>
      <c r="G622" s="19">
        <f t="shared" si="29"/>
        <v>-12000</v>
      </c>
      <c r="H622" s="20">
        <f t="shared" si="28"/>
        <v>-3</v>
      </c>
      <c r="I622" s="51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  <c r="AA622" s="52"/>
      <c r="AB622" s="52"/>
      <c r="AC622" s="52"/>
      <c r="AD622" s="52"/>
      <c r="AE622" s="52"/>
      <c r="AF622" s="52"/>
      <c r="AG622" s="52"/>
      <c r="AH622" s="52"/>
      <c r="AI622" s="52"/>
      <c r="AJ622" s="52"/>
      <c r="AK622" s="52"/>
      <c r="AL622" s="52"/>
      <c r="AM622" s="52"/>
      <c r="AN622" s="52"/>
      <c r="AO622" s="52"/>
      <c r="AP622" s="52"/>
      <c r="AQ622" s="52"/>
      <c r="AR622" s="52"/>
      <c r="AS622" s="52"/>
      <c r="AT622" s="52"/>
      <c r="AU622" s="52"/>
      <c r="AV622" s="52"/>
      <c r="AW622" s="52"/>
      <c r="AX622" s="52"/>
      <c r="AY622" s="52"/>
      <c r="AZ622" s="52"/>
      <c r="BA622" s="52"/>
      <c r="BB622" s="52"/>
      <c r="BC622" s="52"/>
      <c r="BD622" s="52"/>
      <c r="BE622" s="52"/>
      <c r="BF622" s="52"/>
      <c r="BG622" s="52"/>
      <c r="BH622" s="52"/>
      <c r="BI622" s="52"/>
      <c r="BJ622" s="52"/>
      <c r="BK622" s="52"/>
      <c r="BL622" s="52"/>
      <c r="BM622" s="52"/>
      <c r="BN622" s="52"/>
      <c r="BO622" s="52"/>
    </row>
    <row r="623" spans="1:67" s="42" customFormat="1">
      <c r="A623" s="42" t="s">
        <v>237</v>
      </c>
      <c r="C623" s="43"/>
      <c r="E623" s="44">
        <v>4100</v>
      </c>
      <c r="F623" s="44">
        <v>4350</v>
      </c>
      <c r="G623" s="45">
        <f t="shared" si="29"/>
        <v>-250</v>
      </c>
      <c r="H623" s="46">
        <f t="shared" si="28"/>
        <v>-6.097560975609756E-2</v>
      </c>
      <c r="I623" s="30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  <c r="AA623" s="47"/>
      <c r="AB623" s="47"/>
      <c r="AC623" s="47"/>
      <c r="AD623" s="47"/>
      <c r="AE623" s="47"/>
      <c r="AF623" s="47"/>
      <c r="AG623" s="47"/>
      <c r="AH623" s="47"/>
      <c r="AI623" s="47"/>
      <c r="AJ623" s="47"/>
      <c r="AK623" s="47"/>
      <c r="AL623" s="47"/>
      <c r="AM623" s="47"/>
      <c r="AN623" s="47"/>
      <c r="AO623" s="47"/>
      <c r="AP623" s="47"/>
      <c r="AQ623" s="47"/>
      <c r="AR623" s="47"/>
      <c r="AS623" s="47"/>
      <c r="AT623" s="47"/>
      <c r="AU623" s="47"/>
      <c r="AV623" s="47"/>
      <c r="AW623" s="47"/>
      <c r="AX623" s="47"/>
      <c r="AY623" s="47"/>
      <c r="AZ623" s="47"/>
      <c r="BA623" s="47"/>
      <c r="BB623" s="47"/>
      <c r="BC623" s="47"/>
      <c r="BD623" s="47"/>
      <c r="BE623" s="47"/>
      <c r="BF623" s="47"/>
      <c r="BG623" s="47"/>
      <c r="BH623" s="47"/>
      <c r="BI623" s="47"/>
      <c r="BJ623" s="47"/>
      <c r="BK623" s="47"/>
      <c r="BL623" s="47"/>
      <c r="BM623" s="47"/>
      <c r="BN623" s="47"/>
      <c r="BO623" s="47"/>
    </row>
    <row r="624" spans="1:67" s="48" customFormat="1" ht="18.75">
      <c r="A624" s="48" t="s">
        <v>234</v>
      </c>
      <c r="C624" s="49"/>
      <c r="D624" s="57" t="s">
        <v>1</v>
      </c>
      <c r="E624" s="50">
        <v>4100</v>
      </c>
      <c r="F624" s="50">
        <v>4350</v>
      </c>
      <c r="G624" s="19">
        <f t="shared" si="29"/>
        <v>-250</v>
      </c>
      <c r="H624" s="20">
        <f t="shared" si="28"/>
        <v>-6.097560975609756E-2</v>
      </c>
      <c r="I624" s="51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  <c r="AA624" s="52"/>
      <c r="AB624" s="52"/>
      <c r="AC624" s="52"/>
      <c r="AD624" s="52"/>
      <c r="AE624" s="52"/>
      <c r="AF624" s="52"/>
      <c r="AG624" s="52"/>
      <c r="AH624" s="52"/>
      <c r="AI624" s="52"/>
      <c r="AJ624" s="52"/>
      <c r="AK624" s="52"/>
      <c r="AL624" s="52"/>
      <c r="AM624" s="52"/>
      <c r="AN624" s="52"/>
      <c r="AO624" s="52"/>
      <c r="AP624" s="52"/>
      <c r="AQ624" s="52"/>
      <c r="AR624" s="52"/>
      <c r="AS624" s="52"/>
      <c r="AT624" s="52"/>
      <c r="AU624" s="52"/>
      <c r="AV624" s="52"/>
      <c r="AW624" s="52"/>
      <c r="AX624" s="52"/>
      <c r="AY624" s="52"/>
      <c r="AZ624" s="52"/>
      <c r="BA624" s="52"/>
      <c r="BB624" s="52"/>
      <c r="BC624" s="52"/>
      <c r="BD624" s="52"/>
      <c r="BE624" s="52"/>
      <c r="BF624" s="52"/>
      <c r="BG624" s="52"/>
      <c r="BH624" s="52"/>
      <c r="BI624" s="52"/>
      <c r="BJ624" s="52"/>
      <c r="BK624" s="52"/>
      <c r="BL624" s="52"/>
      <c r="BM624" s="52"/>
      <c r="BN624" s="52"/>
      <c r="BO624" s="52"/>
    </row>
    <row r="625" spans="1:67" s="48" customFormat="1">
      <c r="A625" s="48">
        <v>3</v>
      </c>
      <c r="B625" s="48" t="s">
        <v>15</v>
      </c>
      <c r="C625" s="49" t="s">
        <v>60</v>
      </c>
      <c r="E625" s="50">
        <v>4100</v>
      </c>
      <c r="F625" s="50">
        <v>4350</v>
      </c>
      <c r="G625" s="19">
        <f t="shared" si="29"/>
        <v>-250</v>
      </c>
      <c r="H625" s="20">
        <f t="shared" si="28"/>
        <v>-6.097560975609756E-2</v>
      </c>
      <c r="I625" s="51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  <c r="AA625" s="52"/>
      <c r="AB625" s="52"/>
      <c r="AC625" s="52"/>
      <c r="AD625" s="52"/>
      <c r="AE625" s="52"/>
      <c r="AF625" s="52"/>
      <c r="AG625" s="52"/>
      <c r="AH625" s="52"/>
      <c r="AI625" s="52"/>
      <c r="AJ625" s="52"/>
      <c r="AK625" s="52"/>
      <c r="AL625" s="52"/>
      <c r="AM625" s="52"/>
      <c r="AN625" s="52"/>
      <c r="AO625" s="52"/>
      <c r="AP625" s="52"/>
      <c r="AQ625" s="52"/>
      <c r="AR625" s="52"/>
      <c r="AS625" s="52"/>
      <c r="AT625" s="52"/>
      <c r="AU625" s="52"/>
      <c r="AV625" s="52"/>
      <c r="AW625" s="52"/>
      <c r="AX625" s="52"/>
      <c r="AY625" s="52"/>
      <c r="AZ625" s="52"/>
      <c r="BA625" s="52"/>
      <c r="BB625" s="52"/>
      <c r="BC625" s="52"/>
      <c r="BD625" s="52"/>
      <c r="BE625" s="52"/>
      <c r="BF625" s="52"/>
      <c r="BG625" s="52"/>
      <c r="BH625" s="52"/>
      <c r="BI625" s="52"/>
      <c r="BJ625" s="52"/>
      <c r="BK625" s="52"/>
      <c r="BL625" s="52"/>
      <c r="BM625" s="52"/>
      <c r="BN625" s="52"/>
      <c r="BO625" s="52"/>
    </row>
    <row r="626" spans="1:67" s="48" customFormat="1">
      <c r="A626" s="48">
        <v>34</v>
      </c>
      <c r="B626" s="48" t="s">
        <v>50</v>
      </c>
      <c r="C626" s="49" t="s">
        <v>60</v>
      </c>
      <c r="E626" s="50">
        <v>4100</v>
      </c>
      <c r="F626" s="50">
        <v>4350</v>
      </c>
      <c r="G626" s="19">
        <f t="shared" si="29"/>
        <v>-250</v>
      </c>
      <c r="H626" s="20">
        <f t="shared" si="28"/>
        <v>-6.097560975609756E-2</v>
      </c>
      <c r="I626" s="51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  <c r="AA626" s="52"/>
      <c r="AB626" s="52"/>
      <c r="AC626" s="52"/>
      <c r="AD626" s="52"/>
      <c r="AE626" s="52"/>
      <c r="AF626" s="52"/>
      <c r="AG626" s="52"/>
      <c r="AH626" s="52"/>
      <c r="AI626" s="52"/>
      <c r="AJ626" s="52"/>
      <c r="AK626" s="52"/>
      <c r="AL626" s="52"/>
      <c r="AM626" s="52"/>
      <c r="AN626" s="52"/>
      <c r="AO626" s="52"/>
      <c r="AP626" s="52"/>
      <c r="AQ626" s="52"/>
      <c r="AR626" s="52"/>
      <c r="AS626" s="52"/>
      <c r="AT626" s="52"/>
      <c r="AU626" s="52"/>
      <c r="AV626" s="52"/>
      <c r="AW626" s="52"/>
      <c r="AX626" s="52"/>
      <c r="AY626" s="52"/>
      <c r="AZ626" s="52"/>
      <c r="BA626" s="52"/>
      <c r="BB626" s="52"/>
      <c r="BC626" s="52"/>
      <c r="BD626" s="52"/>
      <c r="BE626" s="52"/>
      <c r="BF626" s="52"/>
      <c r="BG626" s="52"/>
      <c r="BH626" s="52"/>
      <c r="BI626" s="52"/>
      <c r="BJ626" s="52"/>
      <c r="BK626" s="52"/>
      <c r="BL626" s="52"/>
      <c r="BM626" s="52"/>
      <c r="BN626" s="52"/>
      <c r="BO626" s="52"/>
    </row>
    <row r="627" spans="1:67" s="48" customFormat="1">
      <c r="A627" s="48">
        <v>343</v>
      </c>
      <c r="B627" s="48" t="s">
        <v>52</v>
      </c>
      <c r="C627" s="49" t="s">
        <v>60</v>
      </c>
      <c r="E627" s="50">
        <v>4100</v>
      </c>
      <c r="F627" s="50">
        <v>4350</v>
      </c>
      <c r="G627" s="19">
        <f t="shared" si="29"/>
        <v>-250</v>
      </c>
      <c r="H627" s="20">
        <f t="shared" si="28"/>
        <v>-6.097560975609756E-2</v>
      </c>
      <c r="I627" s="51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  <c r="AA627" s="52"/>
      <c r="AB627" s="52"/>
      <c r="AC627" s="52"/>
      <c r="AD627" s="52"/>
      <c r="AE627" s="52"/>
      <c r="AF627" s="52"/>
      <c r="AG627" s="52"/>
      <c r="AH627" s="52"/>
      <c r="AI627" s="52"/>
      <c r="AJ627" s="52"/>
      <c r="AK627" s="52"/>
      <c r="AL627" s="52"/>
      <c r="AM627" s="52"/>
      <c r="AN627" s="52"/>
      <c r="AO627" s="52"/>
      <c r="AP627" s="52"/>
      <c r="AQ627" s="52"/>
      <c r="AR627" s="52"/>
      <c r="AS627" s="52"/>
      <c r="AT627" s="52"/>
      <c r="AU627" s="52"/>
      <c r="AV627" s="52"/>
      <c r="AW627" s="52"/>
      <c r="AX627" s="52"/>
      <c r="AY627" s="52"/>
      <c r="AZ627" s="52"/>
      <c r="BA627" s="52"/>
      <c r="BB627" s="52"/>
      <c r="BC627" s="52"/>
      <c r="BD627" s="52"/>
      <c r="BE627" s="52"/>
      <c r="BF627" s="52"/>
      <c r="BG627" s="52"/>
      <c r="BH627" s="52"/>
      <c r="BI627" s="52"/>
      <c r="BJ627" s="52"/>
      <c r="BK627" s="52"/>
      <c r="BL627" s="52"/>
      <c r="BM627" s="52"/>
      <c r="BN627" s="52"/>
      <c r="BO627" s="52"/>
    </row>
    <row r="628" spans="1:67" s="42" customFormat="1">
      <c r="A628" s="42" t="s">
        <v>238</v>
      </c>
      <c r="C628" s="43"/>
      <c r="E628" s="44">
        <v>0</v>
      </c>
      <c r="F628" s="44">
        <v>3000</v>
      </c>
      <c r="G628" s="45">
        <f t="shared" si="29"/>
        <v>-3000</v>
      </c>
      <c r="H628" s="46">
        <v>0</v>
      </c>
      <c r="I628" s="30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  <c r="AA628" s="47"/>
      <c r="AB628" s="47"/>
      <c r="AC628" s="47"/>
      <c r="AD628" s="47"/>
      <c r="AE628" s="47"/>
      <c r="AF628" s="47"/>
      <c r="AG628" s="47"/>
      <c r="AH628" s="47"/>
      <c r="AI628" s="47"/>
      <c r="AJ628" s="47"/>
      <c r="AK628" s="47"/>
      <c r="AL628" s="47"/>
      <c r="AM628" s="47"/>
      <c r="AN628" s="47"/>
      <c r="AO628" s="47"/>
      <c r="AP628" s="47"/>
      <c r="AQ628" s="47"/>
      <c r="AR628" s="47"/>
      <c r="AS628" s="47"/>
      <c r="AT628" s="47"/>
      <c r="AU628" s="47"/>
      <c r="AV628" s="47"/>
      <c r="AW628" s="47"/>
      <c r="AX628" s="47"/>
      <c r="AY628" s="47"/>
      <c r="AZ628" s="47"/>
      <c r="BA628" s="47"/>
      <c r="BB628" s="47"/>
      <c r="BC628" s="47"/>
      <c r="BD628" s="47"/>
      <c r="BE628" s="47"/>
      <c r="BF628" s="47"/>
      <c r="BG628" s="47"/>
      <c r="BH628" s="47"/>
      <c r="BI628" s="47"/>
      <c r="BJ628" s="47"/>
      <c r="BK628" s="47"/>
      <c r="BL628" s="47"/>
      <c r="BM628" s="47"/>
      <c r="BN628" s="47"/>
      <c r="BO628" s="47"/>
    </row>
    <row r="629" spans="1:67" s="48" customFormat="1">
      <c r="A629" s="48" t="s">
        <v>234</v>
      </c>
      <c r="C629" s="49"/>
      <c r="D629" s="48" t="s">
        <v>1</v>
      </c>
      <c r="E629" s="50">
        <v>0</v>
      </c>
      <c r="F629" s="50">
        <v>3000</v>
      </c>
      <c r="G629" s="19">
        <f t="shared" si="29"/>
        <v>-3000</v>
      </c>
      <c r="H629" s="20">
        <v>0</v>
      </c>
      <c r="I629" s="51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  <c r="AA629" s="52"/>
      <c r="AB629" s="52"/>
      <c r="AC629" s="52"/>
      <c r="AD629" s="52"/>
      <c r="AE629" s="52"/>
      <c r="AF629" s="52"/>
      <c r="AG629" s="52"/>
      <c r="AH629" s="52"/>
      <c r="AI629" s="52"/>
      <c r="AJ629" s="52"/>
      <c r="AK629" s="52"/>
      <c r="AL629" s="52"/>
      <c r="AM629" s="52"/>
      <c r="AN629" s="52"/>
      <c r="AO629" s="52"/>
      <c r="AP629" s="52"/>
      <c r="AQ629" s="52"/>
      <c r="AR629" s="52"/>
      <c r="AS629" s="52"/>
      <c r="AT629" s="52"/>
      <c r="AU629" s="52"/>
      <c r="AV629" s="52"/>
      <c r="AW629" s="52"/>
      <c r="AX629" s="52"/>
      <c r="AY629" s="52"/>
      <c r="AZ629" s="52"/>
      <c r="BA629" s="52"/>
      <c r="BB629" s="52"/>
      <c r="BC629" s="52"/>
      <c r="BD629" s="52"/>
      <c r="BE629" s="52"/>
      <c r="BF629" s="52"/>
      <c r="BG629" s="52"/>
      <c r="BH629" s="52"/>
      <c r="BI629" s="52"/>
      <c r="BJ629" s="52"/>
      <c r="BK629" s="52"/>
      <c r="BL629" s="52"/>
      <c r="BM629" s="52"/>
      <c r="BN629" s="52"/>
      <c r="BO629" s="52"/>
    </row>
    <row r="630" spans="1:67" s="48" customFormat="1">
      <c r="A630" s="48">
        <v>3</v>
      </c>
      <c r="B630" s="48" t="s">
        <v>15</v>
      </c>
      <c r="C630" s="49" t="s">
        <v>60</v>
      </c>
      <c r="E630" s="50">
        <v>0</v>
      </c>
      <c r="F630" s="50">
        <v>3000</v>
      </c>
      <c r="G630" s="19">
        <f t="shared" si="29"/>
        <v>-3000</v>
      </c>
      <c r="H630" s="20">
        <v>0</v>
      </c>
      <c r="I630" s="51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  <c r="AA630" s="52"/>
      <c r="AB630" s="52"/>
      <c r="AC630" s="52"/>
      <c r="AD630" s="52"/>
      <c r="AE630" s="52"/>
      <c r="AF630" s="52"/>
      <c r="AG630" s="52"/>
      <c r="AH630" s="52"/>
      <c r="AI630" s="52"/>
      <c r="AJ630" s="52"/>
      <c r="AK630" s="52"/>
      <c r="AL630" s="52"/>
      <c r="AM630" s="52"/>
      <c r="AN630" s="52"/>
      <c r="AO630" s="52"/>
      <c r="AP630" s="52"/>
      <c r="AQ630" s="52"/>
      <c r="AR630" s="52"/>
      <c r="AS630" s="52"/>
      <c r="AT630" s="52"/>
      <c r="AU630" s="52"/>
      <c r="AV630" s="52"/>
      <c r="AW630" s="52"/>
      <c r="AX630" s="52"/>
      <c r="AY630" s="52"/>
      <c r="AZ630" s="52"/>
      <c r="BA630" s="52"/>
      <c r="BB630" s="52"/>
      <c r="BC630" s="52"/>
      <c r="BD630" s="52"/>
      <c r="BE630" s="52"/>
      <c r="BF630" s="52"/>
      <c r="BG630" s="52"/>
      <c r="BH630" s="52"/>
      <c r="BI630" s="52"/>
      <c r="BJ630" s="52"/>
      <c r="BK630" s="52"/>
      <c r="BL630" s="52"/>
      <c r="BM630" s="52"/>
      <c r="BN630" s="52"/>
      <c r="BO630" s="52"/>
    </row>
    <row r="631" spans="1:67" s="48" customFormat="1">
      <c r="A631" s="48">
        <v>34</v>
      </c>
      <c r="B631" s="48" t="s">
        <v>50</v>
      </c>
      <c r="C631" s="49" t="s">
        <v>60</v>
      </c>
      <c r="E631" s="50">
        <v>0</v>
      </c>
      <c r="F631" s="50">
        <v>3000</v>
      </c>
      <c r="G631" s="19">
        <f t="shared" si="29"/>
        <v>-3000</v>
      </c>
      <c r="H631" s="20">
        <v>0</v>
      </c>
      <c r="I631" s="51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  <c r="AA631" s="52"/>
      <c r="AB631" s="52"/>
      <c r="AC631" s="52"/>
      <c r="AD631" s="52"/>
      <c r="AE631" s="52"/>
      <c r="AF631" s="52"/>
      <c r="AG631" s="52"/>
      <c r="AH631" s="52"/>
      <c r="AI631" s="52"/>
      <c r="AJ631" s="52"/>
      <c r="AK631" s="52"/>
      <c r="AL631" s="52"/>
      <c r="AM631" s="52"/>
      <c r="AN631" s="52"/>
      <c r="AO631" s="52"/>
      <c r="AP631" s="52"/>
      <c r="AQ631" s="52"/>
      <c r="AR631" s="52"/>
      <c r="AS631" s="52"/>
      <c r="AT631" s="52"/>
      <c r="AU631" s="52"/>
      <c r="AV631" s="52"/>
      <c r="AW631" s="52"/>
      <c r="AX631" s="52"/>
      <c r="AY631" s="52"/>
      <c r="AZ631" s="52"/>
      <c r="BA631" s="52"/>
      <c r="BB631" s="52"/>
      <c r="BC631" s="52"/>
      <c r="BD631" s="52"/>
      <c r="BE631" s="52"/>
      <c r="BF631" s="52"/>
      <c r="BG631" s="52"/>
      <c r="BH631" s="52"/>
      <c r="BI631" s="52"/>
      <c r="BJ631" s="52"/>
      <c r="BK631" s="52"/>
      <c r="BL631" s="52"/>
      <c r="BM631" s="52"/>
      <c r="BN631" s="52"/>
      <c r="BO631" s="52"/>
    </row>
    <row r="632" spans="1:67" s="48" customFormat="1">
      <c r="A632" s="48">
        <v>343</v>
      </c>
      <c r="B632" s="48" t="s">
        <v>52</v>
      </c>
      <c r="C632" s="49" t="s">
        <v>60</v>
      </c>
      <c r="E632" s="50">
        <v>0</v>
      </c>
      <c r="F632" s="50">
        <v>3000</v>
      </c>
      <c r="G632" s="19">
        <f t="shared" si="29"/>
        <v>-3000</v>
      </c>
      <c r="H632" s="20">
        <v>0</v>
      </c>
      <c r="I632" s="51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52"/>
      <c r="AB632" s="52"/>
      <c r="AC632" s="52"/>
      <c r="AD632" s="52"/>
      <c r="AE632" s="52"/>
      <c r="AF632" s="52"/>
      <c r="AG632" s="52"/>
      <c r="AH632" s="52"/>
      <c r="AI632" s="52"/>
      <c r="AJ632" s="52"/>
      <c r="AK632" s="52"/>
      <c r="AL632" s="52"/>
      <c r="AM632" s="52"/>
      <c r="AN632" s="52"/>
      <c r="AO632" s="52"/>
      <c r="AP632" s="52"/>
      <c r="AQ632" s="52"/>
      <c r="AR632" s="52"/>
      <c r="AS632" s="52"/>
      <c r="AT632" s="52"/>
      <c r="AU632" s="52"/>
      <c r="AV632" s="52"/>
      <c r="AW632" s="52"/>
      <c r="AX632" s="52"/>
      <c r="AY632" s="52"/>
      <c r="AZ632" s="52"/>
      <c r="BA632" s="52"/>
      <c r="BB632" s="52"/>
      <c r="BC632" s="52"/>
      <c r="BD632" s="52"/>
      <c r="BE632" s="52"/>
      <c r="BF632" s="52"/>
      <c r="BG632" s="52"/>
      <c r="BH632" s="52"/>
      <c r="BI632" s="52"/>
      <c r="BJ632" s="52"/>
      <c r="BK632" s="52"/>
      <c r="BL632" s="52"/>
      <c r="BM632" s="52"/>
      <c r="BN632" s="52"/>
      <c r="BO632" s="52"/>
    </row>
    <row r="633" spans="1:67" s="37" customFormat="1">
      <c r="A633" s="37" t="s">
        <v>169</v>
      </c>
      <c r="C633" s="38"/>
      <c r="E633" s="39">
        <f>SUM(E634)</f>
        <v>10000</v>
      </c>
      <c r="F633" s="39">
        <f>SUM(F634)</f>
        <v>6000</v>
      </c>
      <c r="G633" s="39">
        <f t="shared" si="29"/>
        <v>4000</v>
      </c>
      <c r="H633" s="40">
        <f t="shared" ref="H633:H659" si="30">G633/E633</f>
        <v>0.4</v>
      </c>
      <c r="I633" s="40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  <c r="AA633" s="41"/>
      <c r="AB633" s="41"/>
      <c r="AC633" s="41"/>
      <c r="AD633" s="41"/>
      <c r="AE633" s="41"/>
      <c r="AF633" s="41"/>
      <c r="AG633" s="41"/>
      <c r="AH633" s="41"/>
      <c r="AI633" s="41"/>
      <c r="AJ633" s="41"/>
      <c r="AK633" s="41"/>
      <c r="AL633" s="41"/>
      <c r="AM633" s="41"/>
      <c r="AN633" s="41"/>
      <c r="AO633" s="41"/>
      <c r="AP633" s="41"/>
      <c r="AQ633" s="41"/>
      <c r="AR633" s="41"/>
      <c r="AS633" s="41"/>
      <c r="AT633" s="41"/>
      <c r="AU633" s="41"/>
      <c r="AV633" s="41"/>
      <c r="AW633" s="41"/>
      <c r="AX633" s="41"/>
      <c r="AY633" s="41"/>
      <c r="AZ633" s="41"/>
      <c r="BA633" s="41"/>
      <c r="BB633" s="41"/>
      <c r="BC633" s="41"/>
      <c r="BD633" s="41"/>
      <c r="BE633" s="41"/>
      <c r="BF633" s="41"/>
      <c r="BG633" s="41"/>
      <c r="BH633" s="41"/>
      <c r="BI633" s="41"/>
      <c r="BJ633" s="41"/>
      <c r="BK633" s="41"/>
      <c r="BL633" s="41"/>
      <c r="BM633" s="41"/>
      <c r="BN633" s="41"/>
      <c r="BO633" s="41"/>
    </row>
    <row r="634" spans="1:67" s="42" customFormat="1">
      <c r="A634" s="42" t="s">
        <v>239</v>
      </c>
      <c r="C634" s="43"/>
      <c r="E634" s="44">
        <v>10000</v>
      </c>
      <c r="F634" s="44">
        <v>6000</v>
      </c>
      <c r="G634" s="45">
        <f t="shared" si="29"/>
        <v>4000</v>
      </c>
      <c r="H634" s="46">
        <f t="shared" si="30"/>
        <v>0.4</v>
      </c>
      <c r="I634" s="30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  <c r="AA634" s="47"/>
      <c r="AB634" s="47"/>
      <c r="AC634" s="47"/>
      <c r="AD634" s="47"/>
      <c r="AE634" s="47"/>
      <c r="AF634" s="47"/>
      <c r="AG634" s="47"/>
      <c r="AH634" s="47"/>
      <c r="AI634" s="47"/>
      <c r="AJ634" s="47"/>
      <c r="AK634" s="47"/>
      <c r="AL634" s="47"/>
      <c r="AM634" s="47"/>
      <c r="AN634" s="47"/>
      <c r="AO634" s="47"/>
      <c r="AP634" s="47"/>
      <c r="AQ634" s="47"/>
      <c r="AR634" s="47"/>
      <c r="AS634" s="47"/>
      <c r="AT634" s="47"/>
      <c r="AU634" s="47"/>
      <c r="AV634" s="47"/>
      <c r="AW634" s="47"/>
      <c r="AX634" s="47"/>
      <c r="AY634" s="47"/>
      <c r="AZ634" s="47"/>
      <c r="BA634" s="47"/>
      <c r="BB634" s="47"/>
      <c r="BC634" s="47"/>
      <c r="BD634" s="47"/>
      <c r="BE634" s="47"/>
      <c r="BF634" s="47"/>
      <c r="BG634" s="47"/>
      <c r="BH634" s="47"/>
      <c r="BI634" s="47"/>
      <c r="BJ634" s="47"/>
      <c r="BK634" s="47"/>
      <c r="BL634" s="47"/>
      <c r="BM634" s="47"/>
      <c r="BN634" s="47"/>
      <c r="BO634" s="47"/>
    </row>
    <row r="635" spans="1:67" s="48" customFormat="1">
      <c r="A635" s="48" t="s">
        <v>240</v>
      </c>
      <c r="C635" s="49"/>
      <c r="E635" s="50">
        <v>10000</v>
      </c>
      <c r="F635" s="50">
        <v>6000</v>
      </c>
      <c r="G635" s="19">
        <f t="shared" si="29"/>
        <v>4000</v>
      </c>
      <c r="H635" s="20">
        <f t="shared" si="30"/>
        <v>0.4</v>
      </c>
      <c r="I635" s="51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  <c r="AB635" s="52"/>
      <c r="AC635" s="52"/>
      <c r="AD635" s="52"/>
      <c r="AE635" s="52"/>
      <c r="AF635" s="52"/>
      <c r="AG635" s="52"/>
      <c r="AH635" s="52"/>
      <c r="AI635" s="52"/>
      <c r="AJ635" s="52"/>
      <c r="AK635" s="52"/>
      <c r="AL635" s="52"/>
      <c r="AM635" s="52"/>
      <c r="AN635" s="52"/>
      <c r="AO635" s="52"/>
      <c r="AP635" s="52"/>
      <c r="AQ635" s="52"/>
      <c r="AR635" s="52"/>
      <c r="AS635" s="52"/>
      <c r="AT635" s="52"/>
      <c r="AU635" s="52"/>
      <c r="AV635" s="52"/>
      <c r="AW635" s="52"/>
      <c r="AX635" s="52"/>
      <c r="AY635" s="52"/>
      <c r="AZ635" s="52"/>
      <c r="BA635" s="52"/>
      <c r="BB635" s="52"/>
      <c r="BC635" s="52"/>
      <c r="BD635" s="52"/>
      <c r="BE635" s="52"/>
      <c r="BF635" s="52"/>
      <c r="BG635" s="52"/>
      <c r="BH635" s="52"/>
      <c r="BI635" s="52"/>
      <c r="BJ635" s="52"/>
      <c r="BK635" s="52"/>
      <c r="BL635" s="52"/>
      <c r="BM635" s="52"/>
      <c r="BN635" s="52"/>
      <c r="BO635" s="52"/>
    </row>
    <row r="636" spans="1:67" s="48" customFormat="1">
      <c r="A636" s="48">
        <v>3</v>
      </c>
      <c r="B636" s="48" t="s">
        <v>15</v>
      </c>
      <c r="C636" s="49" t="s">
        <v>162</v>
      </c>
      <c r="E636" s="50">
        <v>10000</v>
      </c>
      <c r="F636" s="50">
        <v>6000</v>
      </c>
      <c r="G636" s="19">
        <f t="shared" si="29"/>
        <v>4000</v>
      </c>
      <c r="H636" s="20">
        <f t="shared" si="30"/>
        <v>0.4</v>
      </c>
      <c r="I636" s="51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52"/>
      <c r="AB636" s="52"/>
      <c r="AC636" s="52"/>
      <c r="AD636" s="52"/>
      <c r="AE636" s="52"/>
      <c r="AF636" s="52"/>
      <c r="AG636" s="52"/>
      <c r="AH636" s="52"/>
      <c r="AI636" s="52"/>
      <c r="AJ636" s="52"/>
      <c r="AK636" s="52"/>
      <c r="AL636" s="52"/>
      <c r="AM636" s="52"/>
      <c r="AN636" s="52"/>
      <c r="AO636" s="52"/>
      <c r="AP636" s="52"/>
      <c r="AQ636" s="52"/>
      <c r="AR636" s="52"/>
      <c r="AS636" s="52"/>
      <c r="AT636" s="52"/>
      <c r="AU636" s="52"/>
      <c r="AV636" s="52"/>
      <c r="AW636" s="52"/>
      <c r="AX636" s="52"/>
      <c r="AY636" s="52"/>
      <c r="AZ636" s="52"/>
      <c r="BA636" s="52"/>
      <c r="BB636" s="52"/>
      <c r="BC636" s="52"/>
      <c r="BD636" s="52"/>
      <c r="BE636" s="52"/>
      <c r="BF636" s="52"/>
      <c r="BG636" s="52"/>
      <c r="BH636" s="52"/>
      <c r="BI636" s="52"/>
      <c r="BJ636" s="52"/>
      <c r="BK636" s="52"/>
      <c r="BL636" s="52"/>
      <c r="BM636" s="52"/>
      <c r="BN636" s="52"/>
      <c r="BO636" s="52"/>
    </row>
    <row r="637" spans="1:67" s="48" customFormat="1">
      <c r="A637" s="48">
        <v>32</v>
      </c>
      <c r="B637" s="48" t="s">
        <v>44</v>
      </c>
      <c r="C637" s="49" t="s">
        <v>162</v>
      </c>
      <c r="E637" s="50">
        <v>10000</v>
      </c>
      <c r="F637" s="50">
        <v>6000</v>
      </c>
      <c r="G637" s="19">
        <f t="shared" si="29"/>
        <v>4000</v>
      </c>
      <c r="H637" s="20">
        <f t="shared" si="30"/>
        <v>0.4</v>
      </c>
      <c r="I637" s="51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  <c r="AA637" s="52"/>
      <c r="AB637" s="52"/>
      <c r="AC637" s="52"/>
      <c r="AD637" s="52"/>
      <c r="AE637" s="52"/>
      <c r="AF637" s="52"/>
      <c r="AG637" s="52"/>
      <c r="AH637" s="52"/>
      <c r="AI637" s="52"/>
      <c r="AJ637" s="52"/>
      <c r="AK637" s="52"/>
      <c r="AL637" s="52"/>
      <c r="AM637" s="52"/>
      <c r="AN637" s="52"/>
      <c r="AO637" s="52"/>
      <c r="AP637" s="52"/>
      <c r="AQ637" s="52"/>
      <c r="AR637" s="52"/>
      <c r="AS637" s="52"/>
      <c r="AT637" s="52"/>
      <c r="AU637" s="52"/>
      <c r="AV637" s="52"/>
      <c r="AW637" s="52"/>
      <c r="AX637" s="52"/>
      <c r="AY637" s="52"/>
      <c r="AZ637" s="52"/>
      <c r="BA637" s="52"/>
      <c r="BB637" s="52"/>
      <c r="BC637" s="52"/>
      <c r="BD637" s="52"/>
      <c r="BE637" s="52"/>
      <c r="BF637" s="52"/>
      <c r="BG637" s="52"/>
      <c r="BH637" s="52"/>
      <c r="BI637" s="52"/>
      <c r="BJ637" s="52"/>
      <c r="BK637" s="52"/>
      <c r="BL637" s="52"/>
      <c r="BM637" s="52"/>
      <c r="BN637" s="52"/>
      <c r="BO637" s="52"/>
    </row>
    <row r="638" spans="1:67" s="48" customFormat="1">
      <c r="A638" s="48">
        <v>323</v>
      </c>
      <c r="B638" s="48" t="s">
        <v>47</v>
      </c>
      <c r="C638" s="49" t="s">
        <v>162</v>
      </c>
      <c r="E638" s="50">
        <v>10000</v>
      </c>
      <c r="F638" s="50">
        <v>6000</v>
      </c>
      <c r="G638" s="19">
        <f t="shared" si="29"/>
        <v>4000</v>
      </c>
      <c r="H638" s="20">
        <f t="shared" si="30"/>
        <v>0.4</v>
      </c>
      <c r="I638" s="51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  <c r="AA638" s="52"/>
      <c r="AB638" s="52"/>
      <c r="AC638" s="52"/>
      <c r="AD638" s="52"/>
      <c r="AE638" s="52"/>
      <c r="AF638" s="52"/>
      <c r="AG638" s="52"/>
      <c r="AH638" s="52"/>
      <c r="AI638" s="52"/>
      <c r="AJ638" s="52"/>
      <c r="AK638" s="52"/>
      <c r="AL638" s="52"/>
      <c r="AM638" s="52"/>
      <c r="AN638" s="52"/>
      <c r="AO638" s="52"/>
      <c r="AP638" s="52"/>
      <c r="AQ638" s="52"/>
      <c r="AR638" s="52"/>
      <c r="AS638" s="52"/>
      <c r="AT638" s="52"/>
      <c r="AU638" s="52"/>
      <c r="AV638" s="52"/>
      <c r="AW638" s="52"/>
      <c r="AX638" s="52"/>
      <c r="AY638" s="52"/>
      <c r="AZ638" s="52"/>
      <c r="BA638" s="52"/>
      <c r="BB638" s="52"/>
      <c r="BC638" s="52"/>
      <c r="BD638" s="52"/>
      <c r="BE638" s="52"/>
      <c r="BF638" s="52"/>
      <c r="BG638" s="52"/>
      <c r="BH638" s="52"/>
      <c r="BI638" s="52"/>
      <c r="BJ638" s="52"/>
      <c r="BK638" s="52"/>
      <c r="BL638" s="52"/>
      <c r="BM638" s="52"/>
      <c r="BN638" s="52"/>
      <c r="BO638" s="52"/>
    </row>
    <row r="639" spans="1:67" s="37" customFormat="1">
      <c r="A639" s="37" t="s">
        <v>176</v>
      </c>
      <c r="C639" s="38"/>
      <c r="E639" s="39">
        <f>SUM(E640,E645,E650,E655)</f>
        <v>19000</v>
      </c>
      <c r="F639" s="39">
        <f>SUM(F655,F660)</f>
        <v>11100</v>
      </c>
      <c r="G639" s="39">
        <f t="shared" si="29"/>
        <v>7900</v>
      </c>
      <c r="H639" s="40">
        <f t="shared" si="30"/>
        <v>0.41578947368421054</v>
      </c>
      <c r="I639" s="79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  <c r="AA639" s="41"/>
      <c r="AB639" s="41"/>
      <c r="AC639" s="41"/>
      <c r="AD639" s="41"/>
      <c r="AE639" s="41"/>
      <c r="AF639" s="41"/>
      <c r="AG639" s="41"/>
      <c r="AH639" s="41"/>
      <c r="AI639" s="41"/>
      <c r="AJ639" s="41"/>
      <c r="AK639" s="41"/>
      <c r="AL639" s="41"/>
      <c r="AM639" s="41"/>
      <c r="AN639" s="41"/>
      <c r="AO639" s="41"/>
      <c r="AP639" s="41"/>
      <c r="AQ639" s="41"/>
      <c r="AR639" s="41"/>
      <c r="AS639" s="41"/>
      <c r="AT639" s="41"/>
      <c r="AU639" s="41"/>
      <c r="AV639" s="41"/>
      <c r="AW639" s="41"/>
      <c r="AX639" s="41"/>
      <c r="AY639" s="41"/>
      <c r="AZ639" s="41"/>
      <c r="BA639" s="41"/>
      <c r="BB639" s="41"/>
      <c r="BC639" s="41"/>
      <c r="BD639" s="41"/>
      <c r="BE639" s="41"/>
      <c r="BF639" s="41"/>
      <c r="BG639" s="41"/>
      <c r="BH639" s="41"/>
      <c r="BI639" s="41"/>
      <c r="BJ639" s="41"/>
      <c r="BK639" s="41"/>
      <c r="BL639" s="41"/>
      <c r="BM639" s="41"/>
      <c r="BN639" s="41"/>
      <c r="BO639" s="41"/>
    </row>
    <row r="640" spans="1:67" s="42" customFormat="1">
      <c r="A640" s="42" t="s">
        <v>241</v>
      </c>
      <c r="C640" s="43"/>
      <c r="E640" s="44">
        <v>10000</v>
      </c>
      <c r="F640" s="44">
        <v>0</v>
      </c>
      <c r="G640" s="45">
        <f t="shared" si="29"/>
        <v>10000</v>
      </c>
      <c r="H640" s="46">
        <f t="shared" si="30"/>
        <v>1</v>
      </c>
      <c r="I640" s="30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  <c r="AA640" s="47"/>
      <c r="AB640" s="47"/>
      <c r="AC640" s="47"/>
      <c r="AD640" s="47"/>
      <c r="AE640" s="47"/>
      <c r="AF640" s="47"/>
      <c r="AG640" s="47"/>
      <c r="AH640" s="47"/>
      <c r="AI640" s="47"/>
      <c r="AJ640" s="47"/>
      <c r="AK640" s="47"/>
      <c r="AL640" s="47"/>
      <c r="AM640" s="47"/>
      <c r="AN640" s="47"/>
      <c r="AO640" s="47"/>
      <c r="AP640" s="47"/>
      <c r="AQ640" s="47"/>
      <c r="AR640" s="47"/>
      <c r="AS640" s="47"/>
      <c r="AT640" s="47"/>
      <c r="AU640" s="47"/>
      <c r="AV640" s="47"/>
      <c r="AW640" s="47"/>
      <c r="AX640" s="47"/>
      <c r="AY640" s="47"/>
      <c r="AZ640" s="47"/>
      <c r="BA640" s="47"/>
      <c r="BB640" s="47"/>
      <c r="BC640" s="47"/>
      <c r="BD640" s="47"/>
      <c r="BE640" s="47"/>
      <c r="BF640" s="47"/>
      <c r="BG640" s="47"/>
      <c r="BH640" s="47"/>
      <c r="BI640" s="47"/>
      <c r="BJ640" s="47"/>
      <c r="BK640" s="47"/>
      <c r="BL640" s="47"/>
      <c r="BM640" s="47"/>
      <c r="BN640" s="47"/>
      <c r="BO640" s="47"/>
    </row>
    <row r="641" spans="1:67" s="48" customFormat="1">
      <c r="A641" s="48" t="s">
        <v>242</v>
      </c>
      <c r="C641" s="49"/>
      <c r="E641" s="50">
        <v>10000</v>
      </c>
      <c r="F641" s="50">
        <v>0</v>
      </c>
      <c r="G641" s="19">
        <f t="shared" si="29"/>
        <v>10000</v>
      </c>
      <c r="H641" s="20">
        <f t="shared" si="30"/>
        <v>1</v>
      </c>
      <c r="I641" s="51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  <c r="AA641" s="52"/>
      <c r="AB641" s="52"/>
      <c r="AC641" s="52"/>
      <c r="AD641" s="52"/>
      <c r="AE641" s="52"/>
      <c r="AF641" s="52"/>
      <c r="AG641" s="52"/>
      <c r="AH641" s="52"/>
      <c r="AI641" s="52"/>
      <c r="AJ641" s="52"/>
      <c r="AK641" s="52"/>
      <c r="AL641" s="52"/>
      <c r="AM641" s="52"/>
      <c r="AN641" s="52"/>
      <c r="AO641" s="52"/>
      <c r="AP641" s="52"/>
      <c r="AQ641" s="52"/>
      <c r="AR641" s="52"/>
      <c r="AS641" s="52"/>
      <c r="AT641" s="52"/>
      <c r="AU641" s="52"/>
      <c r="AV641" s="52"/>
      <c r="AW641" s="52"/>
      <c r="AX641" s="52"/>
      <c r="AY641" s="52"/>
      <c r="AZ641" s="52"/>
      <c r="BA641" s="52"/>
      <c r="BB641" s="52"/>
      <c r="BC641" s="52"/>
      <c r="BD641" s="52"/>
      <c r="BE641" s="52"/>
      <c r="BF641" s="52"/>
      <c r="BG641" s="52"/>
      <c r="BH641" s="52"/>
      <c r="BI641" s="52"/>
      <c r="BJ641" s="52"/>
      <c r="BK641" s="52"/>
      <c r="BL641" s="52"/>
      <c r="BM641" s="52"/>
      <c r="BN641" s="52"/>
      <c r="BO641" s="52"/>
    </row>
    <row r="642" spans="1:67" s="48" customFormat="1">
      <c r="A642" s="48">
        <v>3</v>
      </c>
      <c r="B642" s="48" t="s">
        <v>15</v>
      </c>
      <c r="C642" s="49" t="s">
        <v>102</v>
      </c>
      <c r="E642" s="50">
        <v>10000</v>
      </c>
      <c r="F642" s="50">
        <v>0</v>
      </c>
      <c r="G642" s="19">
        <f t="shared" si="29"/>
        <v>10000</v>
      </c>
      <c r="H642" s="20">
        <f t="shared" si="30"/>
        <v>1</v>
      </c>
      <c r="I642" s="51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52"/>
      <c r="AB642" s="52"/>
      <c r="AC642" s="52"/>
      <c r="AD642" s="52"/>
      <c r="AE642" s="52"/>
      <c r="AF642" s="52"/>
      <c r="AG642" s="52"/>
      <c r="AH642" s="52"/>
      <c r="AI642" s="52"/>
      <c r="AJ642" s="52"/>
      <c r="AK642" s="52"/>
      <c r="AL642" s="52"/>
      <c r="AM642" s="52"/>
      <c r="AN642" s="52"/>
      <c r="AO642" s="52"/>
      <c r="AP642" s="52"/>
      <c r="AQ642" s="52"/>
      <c r="AR642" s="52"/>
      <c r="AS642" s="52"/>
      <c r="AT642" s="52"/>
      <c r="AU642" s="52"/>
      <c r="AV642" s="52"/>
      <c r="AW642" s="52"/>
      <c r="AX642" s="52"/>
      <c r="AY642" s="52"/>
      <c r="AZ642" s="52"/>
      <c r="BA642" s="52"/>
      <c r="BB642" s="52"/>
      <c r="BC642" s="52"/>
      <c r="BD642" s="52"/>
      <c r="BE642" s="52"/>
      <c r="BF642" s="52"/>
      <c r="BG642" s="52"/>
      <c r="BH642" s="52"/>
      <c r="BI642" s="52"/>
      <c r="BJ642" s="52"/>
      <c r="BK642" s="52"/>
      <c r="BL642" s="52"/>
      <c r="BM642" s="52"/>
      <c r="BN642" s="52"/>
      <c r="BO642" s="52"/>
    </row>
    <row r="643" spans="1:67" s="48" customFormat="1">
      <c r="A643" s="48">
        <v>32</v>
      </c>
      <c r="B643" s="48" t="s">
        <v>44</v>
      </c>
      <c r="C643" s="49" t="s">
        <v>102</v>
      </c>
      <c r="E643" s="50">
        <v>10000</v>
      </c>
      <c r="F643" s="50">
        <v>0</v>
      </c>
      <c r="G643" s="19">
        <f t="shared" si="29"/>
        <v>10000</v>
      </c>
      <c r="H643" s="20">
        <f t="shared" si="30"/>
        <v>1</v>
      </c>
      <c r="I643" s="51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52"/>
      <c r="AB643" s="52"/>
      <c r="AC643" s="52"/>
      <c r="AD643" s="52"/>
      <c r="AE643" s="52"/>
      <c r="AF643" s="52"/>
      <c r="AG643" s="52"/>
      <c r="AH643" s="52"/>
      <c r="AI643" s="52"/>
      <c r="AJ643" s="52"/>
      <c r="AK643" s="52"/>
      <c r="AL643" s="52"/>
      <c r="AM643" s="52"/>
      <c r="AN643" s="52"/>
      <c r="AO643" s="52"/>
      <c r="AP643" s="52"/>
      <c r="AQ643" s="52"/>
      <c r="AR643" s="52"/>
      <c r="AS643" s="52"/>
      <c r="AT643" s="52"/>
      <c r="AU643" s="52"/>
      <c r="AV643" s="52"/>
      <c r="AW643" s="52"/>
      <c r="AX643" s="52"/>
      <c r="AY643" s="52"/>
      <c r="AZ643" s="52"/>
      <c r="BA643" s="52"/>
      <c r="BB643" s="52"/>
      <c r="BC643" s="52"/>
      <c r="BD643" s="52"/>
      <c r="BE643" s="52"/>
      <c r="BF643" s="52"/>
      <c r="BG643" s="52"/>
      <c r="BH643" s="52"/>
      <c r="BI643" s="52"/>
      <c r="BJ643" s="52"/>
      <c r="BK643" s="52"/>
      <c r="BL643" s="52"/>
      <c r="BM643" s="52"/>
      <c r="BN643" s="52"/>
      <c r="BO643" s="52"/>
    </row>
    <row r="644" spans="1:67" s="48" customFormat="1">
      <c r="A644" s="48">
        <v>323</v>
      </c>
      <c r="B644" s="48" t="s">
        <v>47</v>
      </c>
      <c r="C644" s="49" t="s">
        <v>102</v>
      </c>
      <c r="E644" s="50">
        <v>10000</v>
      </c>
      <c r="F644" s="50">
        <v>0</v>
      </c>
      <c r="G644" s="19">
        <f t="shared" si="29"/>
        <v>10000</v>
      </c>
      <c r="H644" s="20">
        <f t="shared" si="30"/>
        <v>1</v>
      </c>
      <c r="I644" s="51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  <c r="AA644" s="52"/>
      <c r="AB644" s="52"/>
      <c r="AC644" s="52"/>
      <c r="AD644" s="52"/>
      <c r="AE644" s="52"/>
      <c r="AF644" s="52"/>
      <c r="AG644" s="52"/>
      <c r="AH644" s="52"/>
      <c r="AI644" s="52"/>
      <c r="AJ644" s="52"/>
      <c r="AK644" s="52"/>
      <c r="AL644" s="52"/>
      <c r="AM644" s="52"/>
      <c r="AN644" s="52"/>
      <c r="AO644" s="52"/>
      <c r="AP644" s="52"/>
      <c r="AQ644" s="52"/>
      <c r="AR644" s="52"/>
      <c r="AS644" s="52"/>
      <c r="AT644" s="52"/>
      <c r="AU644" s="52"/>
      <c r="AV644" s="52"/>
      <c r="AW644" s="52"/>
      <c r="AX644" s="52"/>
      <c r="AY644" s="52"/>
      <c r="AZ644" s="52"/>
      <c r="BA644" s="52"/>
      <c r="BB644" s="52"/>
      <c r="BC644" s="52"/>
      <c r="BD644" s="52"/>
      <c r="BE644" s="52"/>
      <c r="BF644" s="52"/>
      <c r="BG644" s="52"/>
      <c r="BH644" s="52"/>
      <c r="BI644" s="52"/>
      <c r="BJ644" s="52"/>
      <c r="BK644" s="52"/>
      <c r="BL644" s="52"/>
      <c r="BM644" s="52"/>
      <c r="BN644" s="52"/>
      <c r="BO644" s="52"/>
    </row>
    <row r="645" spans="1:67" s="42" customFormat="1">
      <c r="A645" s="42" t="s">
        <v>243</v>
      </c>
      <c r="C645" s="43"/>
      <c r="E645" s="44">
        <v>2000</v>
      </c>
      <c r="F645" s="44">
        <v>0</v>
      </c>
      <c r="G645" s="19">
        <f t="shared" si="29"/>
        <v>2000</v>
      </c>
      <c r="H645" s="20">
        <f t="shared" si="30"/>
        <v>1</v>
      </c>
      <c r="I645" s="51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  <c r="AA645" s="47"/>
      <c r="AB645" s="47"/>
      <c r="AC645" s="47"/>
      <c r="AD645" s="47"/>
      <c r="AE645" s="47"/>
      <c r="AF645" s="47"/>
      <c r="AG645" s="47"/>
      <c r="AH645" s="47"/>
      <c r="AI645" s="47"/>
      <c r="AJ645" s="47"/>
      <c r="AK645" s="47"/>
      <c r="AL645" s="47"/>
      <c r="AM645" s="47"/>
      <c r="AN645" s="47"/>
      <c r="AO645" s="47"/>
      <c r="AP645" s="47"/>
      <c r="AQ645" s="47"/>
      <c r="AR645" s="47"/>
      <c r="AS645" s="47"/>
      <c r="AT645" s="47"/>
      <c r="AU645" s="47"/>
      <c r="AV645" s="47"/>
      <c r="AW645" s="47"/>
      <c r="AX645" s="47"/>
      <c r="AY645" s="47"/>
      <c r="AZ645" s="47"/>
      <c r="BA645" s="47"/>
      <c r="BB645" s="47"/>
      <c r="BC645" s="47"/>
      <c r="BD645" s="47"/>
      <c r="BE645" s="47"/>
      <c r="BF645" s="47"/>
      <c r="BG645" s="47"/>
      <c r="BH645" s="47"/>
      <c r="BI645" s="47"/>
      <c r="BJ645" s="47"/>
      <c r="BK645" s="47"/>
      <c r="BL645" s="47"/>
      <c r="BM645" s="47"/>
      <c r="BN645" s="47"/>
      <c r="BO645" s="47"/>
    </row>
    <row r="646" spans="1:67" s="48" customFormat="1">
      <c r="A646" s="48" t="s">
        <v>242</v>
      </c>
      <c r="C646" s="49"/>
      <c r="E646" s="50">
        <v>2000</v>
      </c>
      <c r="F646" s="50">
        <v>0</v>
      </c>
      <c r="G646" s="19">
        <f t="shared" si="29"/>
        <v>2000</v>
      </c>
      <c r="H646" s="20">
        <f t="shared" si="30"/>
        <v>1</v>
      </c>
      <c r="I646" s="51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  <c r="AA646" s="52"/>
      <c r="AB646" s="52"/>
      <c r="AC646" s="52"/>
      <c r="AD646" s="52"/>
      <c r="AE646" s="52"/>
      <c r="AF646" s="52"/>
      <c r="AG646" s="52"/>
      <c r="AH646" s="52"/>
      <c r="AI646" s="52"/>
      <c r="AJ646" s="52"/>
      <c r="AK646" s="52"/>
      <c r="AL646" s="52"/>
      <c r="AM646" s="52"/>
      <c r="AN646" s="52"/>
      <c r="AO646" s="52"/>
      <c r="AP646" s="52"/>
      <c r="AQ646" s="52"/>
      <c r="AR646" s="52"/>
      <c r="AS646" s="52"/>
      <c r="AT646" s="52"/>
      <c r="AU646" s="52"/>
      <c r="AV646" s="52"/>
      <c r="AW646" s="52"/>
      <c r="AX646" s="52"/>
      <c r="AY646" s="52"/>
      <c r="AZ646" s="52"/>
      <c r="BA646" s="52"/>
      <c r="BB646" s="52"/>
      <c r="BC646" s="52"/>
      <c r="BD646" s="52"/>
      <c r="BE646" s="52"/>
      <c r="BF646" s="52"/>
      <c r="BG646" s="52"/>
      <c r="BH646" s="52"/>
      <c r="BI646" s="52"/>
      <c r="BJ646" s="52"/>
      <c r="BK646" s="52"/>
      <c r="BL646" s="52"/>
      <c r="BM646" s="52"/>
      <c r="BN646" s="52"/>
      <c r="BO646" s="52"/>
    </row>
    <row r="647" spans="1:67" s="48" customFormat="1">
      <c r="A647" s="48">
        <v>3</v>
      </c>
      <c r="B647" s="48" t="s">
        <v>15</v>
      </c>
      <c r="C647" s="49" t="s">
        <v>97</v>
      </c>
      <c r="E647" s="50">
        <v>2000</v>
      </c>
      <c r="F647" s="50">
        <v>0</v>
      </c>
      <c r="G647" s="19">
        <f t="shared" si="29"/>
        <v>2000</v>
      </c>
      <c r="H647" s="20">
        <f t="shared" si="30"/>
        <v>1</v>
      </c>
      <c r="I647" s="51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  <c r="AA647" s="52"/>
      <c r="AB647" s="52"/>
      <c r="AC647" s="52"/>
      <c r="AD647" s="52"/>
      <c r="AE647" s="52"/>
      <c r="AF647" s="52"/>
      <c r="AG647" s="52"/>
      <c r="AH647" s="52"/>
      <c r="AI647" s="52"/>
      <c r="AJ647" s="52"/>
      <c r="AK647" s="52"/>
      <c r="AL647" s="52"/>
      <c r="AM647" s="52"/>
      <c r="AN647" s="52"/>
      <c r="AO647" s="52"/>
      <c r="AP647" s="52"/>
      <c r="AQ647" s="52"/>
      <c r="AR647" s="52"/>
      <c r="AS647" s="52"/>
      <c r="AT647" s="52"/>
      <c r="AU647" s="52"/>
      <c r="AV647" s="52"/>
      <c r="AW647" s="52"/>
      <c r="AX647" s="52"/>
      <c r="AY647" s="52"/>
      <c r="AZ647" s="52"/>
      <c r="BA647" s="52"/>
      <c r="BB647" s="52"/>
      <c r="BC647" s="52"/>
      <c r="BD647" s="52"/>
      <c r="BE647" s="52"/>
      <c r="BF647" s="52"/>
      <c r="BG647" s="52"/>
      <c r="BH647" s="52"/>
      <c r="BI647" s="52"/>
      <c r="BJ647" s="52"/>
      <c r="BK647" s="52"/>
      <c r="BL647" s="52"/>
      <c r="BM647" s="52"/>
      <c r="BN647" s="52"/>
      <c r="BO647" s="52"/>
    </row>
    <row r="648" spans="1:67" s="48" customFormat="1">
      <c r="A648" s="48">
        <v>32</v>
      </c>
      <c r="B648" s="48" t="s">
        <v>44</v>
      </c>
      <c r="C648" s="49" t="s">
        <v>97</v>
      </c>
      <c r="E648" s="50">
        <v>2000</v>
      </c>
      <c r="F648" s="50">
        <v>0</v>
      </c>
      <c r="G648" s="19">
        <f t="shared" si="29"/>
        <v>2000</v>
      </c>
      <c r="H648" s="20">
        <f t="shared" si="30"/>
        <v>1</v>
      </c>
      <c r="I648" s="51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  <c r="AC648" s="52"/>
      <c r="AD648" s="52"/>
      <c r="AE648" s="52"/>
      <c r="AF648" s="52"/>
      <c r="AG648" s="52"/>
      <c r="AH648" s="52"/>
      <c r="AI648" s="52"/>
      <c r="AJ648" s="52"/>
      <c r="AK648" s="52"/>
      <c r="AL648" s="52"/>
      <c r="AM648" s="52"/>
      <c r="AN648" s="52"/>
      <c r="AO648" s="52"/>
      <c r="AP648" s="52"/>
      <c r="AQ648" s="52"/>
      <c r="AR648" s="52"/>
      <c r="AS648" s="52"/>
      <c r="AT648" s="52"/>
      <c r="AU648" s="52"/>
      <c r="AV648" s="52"/>
      <c r="AW648" s="52"/>
      <c r="AX648" s="52"/>
      <c r="AY648" s="52"/>
      <c r="AZ648" s="52"/>
      <c r="BA648" s="52"/>
      <c r="BB648" s="52"/>
      <c r="BC648" s="52"/>
      <c r="BD648" s="52"/>
      <c r="BE648" s="52"/>
      <c r="BF648" s="52"/>
      <c r="BG648" s="52"/>
      <c r="BH648" s="52"/>
      <c r="BI648" s="52"/>
      <c r="BJ648" s="52"/>
      <c r="BK648" s="52"/>
      <c r="BL648" s="52"/>
      <c r="BM648" s="52"/>
      <c r="BN648" s="52"/>
      <c r="BO648" s="52"/>
    </row>
    <row r="649" spans="1:67" s="48" customFormat="1">
      <c r="A649" s="48">
        <v>323</v>
      </c>
      <c r="B649" s="48" t="s">
        <v>47</v>
      </c>
      <c r="C649" s="49" t="s">
        <v>97</v>
      </c>
      <c r="E649" s="50">
        <v>2000</v>
      </c>
      <c r="F649" s="50">
        <v>0</v>
      </c>
      <c r="G649" s="19">
        <f t="shared" si="29"/>
        <v>2000</v>
      </c>
      <c r="H649" s="20">
        <f t="shared" si="30"/>
        <v>1</v>
      </c>
      <c r="I649" s="51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  <c r="AA649" s="52"/>
      <c r="AB649" s="52"/>
      <c r="AC649" s="52"/>
      <c r="AD649" s="52"/>
      <c r="AE649" s="52"/>
      <c r="AF649" s="52"/>
      <c r="AG649" s="52"/>
      <c r="AH649" s="52"/>
      <c r="AI649" s="52"/>
      <c r="AJ649" s="52"/>
      <c r="AK649" s="52"/>
      <c r="AL649" s="52"/>
      <c r="AM649" s="52"/>
      <c r="AN649" s="52"/>
      <c r="AO649" s="52"/>
      <c r="AP649" s="52"/>
      <c r="AQ649" s="52"/>
      <c r="AR649" s="52"/>
      <c r="AS649" s="52"/>
      <c r="AT649" s="52"/>
      <c r="AU649" s="52"/>
      <c r="AV649" s="52"/>
      <c r="AW649" s="52"/>
      <c r="AX649" s="52"/>
      <c r="AY649" s="52"/>
      <c r="AZ649" s="52"/>
      <c r="BA649" s="52"/>
      <c r="BB649" s="52"/>
      <c r="BC649" s="52"/>
      <c r="BD649" s="52"/>
      <c r="BE649" s="52"/>
      <c r="BF649" s="52"/>
      <c r="BG649" s="52"/>
      <c r="BH649" s="52"/>
      <c r="BI649" s="52"/>
      <c r="BJ649" s="52"/>
      <c r="BK649" s="52"/>
      <c r="BL649" s="52"/>
      <c r="BM649" s="52"/>
      <c r="BN649" s="52"/>
      <c r="BO649" s="52"/>
    </row>
    <row r="650" spans="1:67" s="42" customFormat="1">
      <c r="A650" s="42" t="s">
        <v>244</v>
      </c>
      <c r="C650" s="43"/>
      <c r="E650" s="44">
        <v>2000</v>
      </c>
      <c r="F650" s="44">
        <v>0</v>
      </c>
      <c r="G650" s="45">
        <f t="shared" si="29"/>
        <v>2000</v>
      </c>
      <c r="H650" s="46">
        <f t="shared" si="30"/>
        <v>1</v>
      </c>
      <c r="I650" s="30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  <c r="AA650" s="47"/>
      <c r="AB650" s="47"/>
      <c r="AC650" s="47"/>
      <c r="AD650" s="47"/>
      <c r="AE650" s="47"/>
      <c r="AF650" s="47"/>
      <c r="AG650" s="47"/>
      <c r="AH650" s="47"/>
      <c r="AI650" s="47"/>
      <c r="AJ650" s="47"/>
      <c r="AK650" s="47"/>
      <c r="AL650" s="47"/>
      <c r="AM650" s="47"/>
      <c r="AN650" s="47"/>
      <c r="AO650" s="47"/>
      <c r="AP650" s="47"/>
      <c r="AQ650" s="47"/>
      <c r="AR650" s="47"/>
      <c r="AS650" s="47"/>
      <c r="AT650" s="47"/>
      <c r="AU650" s="47"/>
      <c r="AV650" s="47"/>
      <c r="AW650" s="47"/>
      <c r="AX650" s="47"/>
      <c r="AY650" s="47"/>
      <c r="AZ650" s="47"/>
      <c r="BA650" s="47"/>
      <c r="BB650" s="47"/>
      <c r="BC650" s="47"/>
      <c r="BD650" s="47"/>
      <c r="BE650" s="47"/>
      <c r="BF650" s="47"/>
      <c r="BG650" s="47"/>
      <c r="BH650" s="47"/>
      <c r="BI650" s="47"/>
      <c r="BJ650" s="47"/>
      <c r="BK650" s="47"/>
      <c r="BL650" s="47"/>
      <c r="BM650" s="47"/>
      <c r="BN650" s="47"/>
      <c r="BO650" s="47"/>
    </row>
    <row r="651" spans="1:67" s="48" customFormat="1">
      <c r="A651" s="48" t="s">
        <v>242</v>
      </c>
      <c r="C651" s="49"/>
      <c r="E651" s="50">
        <v>2000</v>
      </c>
      <c r="F651" s="50">
        <v>0</v>
      </c>
      <c r="G651" s="19">
        <f t="shared" si="29"/>
        <v>2000</v>
      </c>
      <c r="H651" s="20">
        <f t="shared" si="30"/>
        <v>1</v>
      </c>
      <c r="I651" s="51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  <c r="AA651" s="52"/>
      <c r="AB651" s="52"/>
      <c r="AC651" s="52"/>
      <c r="AD651" s="52"/>
      <c r="AE651" s="52"/>
      <c r="AF651" s="52"/>
      <c r="AG651" s="52"/>
      <c r="AH651" s="52"/>
      <c r="AI651" s="52"/>
      <c r="AJ651" s="52"/>
      <c r="AK651" s="52"/>
      <c r="AL651" s="52"/>
      <c r="AM651" s="52"/>
      <c r="AN651" s="52"/>
      <c r="AO651" s="52"/>
      <c r="AP651" s="52"/>
      <c r="AQ651" s="52"/>
      <c r="AR651" s="52"/>
      <c r="AS651" s="52"/>
      <c r="AT651" s="52"/>
      <c r="AU651" s="52"/>
      <c r="AV651" s="52"/>
      <c r="AW651" s="52"/>
      <c r="AX651" s="52"/>
      <c r="AY651" s="52"/>
      <c r="AZ651" s="52"/>
      <c r="BA651" s="52"/>
      <c r="BB651" s="52"/>
      <c r="BC651" s="52"/>
      <c r="BD651" s="52"/>
      <c r="BE651" s="52"/>
      <c r="BF651" s="52"/>
      <c r="BG651" s="52"/>
      <c r="BH651" s="52"/>
      <c r="BI651" s="52"/>
      <c r="BJ651" s="52"/>
      <c r="BK651" s="52"/>
      <c r="BL651" s="52"/>
      <c r="BM651" s="52"/>
      <c r="BN651" s="52"/>
      <c r="BO651" s="52"/>
    </row>
    <row r="652" spans="1:67" s="48" customFormat="1">
      <c r="A652" s="48">
        <v>3</v>
      </c>
      <c r="B652" s="48" t="s">
        <v>15</v>
      </c>
      <c r="C652" s="49" t="s">
        <v>245</v>
      </c>
      <c r="E652" s="50">
        <v>2000</v>
      </c>
      <c r="F652" s="50">
        <v>0</v>
      </c>
      <c r="G652" s="19">
        <f t="shared" si="29"/>
        <v>2000</v>
      </c>
      <c r="H652" s="20">
        <f t="shared" si="30"/>
        <v>1</v>
      </c>
      <c r="I652" s="51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  <c r="AA652" s="52"/>
      <c r="AB652" s="52"/>
      <c r="AC652" s="52"/>
      <c r="AD652" s="52"/>
      <c r="AE652" s="52"/>
      <c r="AF652" s="52"/>
      <c r="AG652" s="52"/>
      <c r="AH652" s="52"/>
      <c r="AI652" s="52"/>
      <c r="AJ652" s="52"/>
      <c r="AK652" s="52"/>
      <c r="AL652" s="52"/>
      <c r="AM652" s="52"/>
      <c r="AN652" s="52"/>
      <c r="AO652" s="52"/>
      <c r="AP652" s="52"/>
      <c r="AQ652" s="52"/>
      <c r="AR652" s="52"/>
      <c r="AS652" s="52"/>
      <c r="AT652" s="52"/>
      <c r="AU652" s="52"/>
      <c r="AV652" s="52"/>
      <c r="AW652" s="52"/>
      <c r="AX652" s="52"/>
      <c r="AY652" s="52"/>
      <c r="AZ652" s="52"/>
      <c r="BA652" s="52"/>
      <c r="BB652" s="52"/>
      <c r="BC652" s="52"/>
      <c r="BD652" s="52"/>
      <c r="BE652" s="52"/>
      <c r="BF652" s="52"/>
      <c r="BG652" s="52"/>
      <c r="BH652" s="52"/>
      <c r="BI652" s="52"/>
      <c r="BJ652" s="52"/>
      <c r="BK652" s="52"/>
      <c r="BL652" s="52"/>
      <c r="BM652" s="52"/>
      <c r="BN652" s="52"/>
      <c r="BO652" s="52"/>
    </row>
    <row r="653" spans="1:67" s="48" customFormat="1">
      <c r="A653" s="48">
        <v>32</v>
      </c>
      <c r="B653" s="48" t="s">
        <v>44</v>
      </c>
      <c r="C653" s="49" t="s">
        <v>245</v>
      </c>
      <c r="E653" s="50">
        <v>2000</v>
      </c>
      <c r="F653" s="50">
        <v>0</v>
      </c>
      <c r="G653" s="19">
        <f t="shared" si="29"/>
        <v>2000</v>
      </c>
      <c r="H653" s="20">
        <f t="shared" si="30"/>
        <v>1</v>
      </c>
      <c r="I653" s="51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  <c r="AA653" s="52"/>
      <c r="AB653" s="52"/>
      <c r="AC653" s="52"/>
      <c r="AD653" s="52"/>
      <c r="AE653" s="52"/>
      <c r="AF653" s="52"/>
      <c r="AG653" s="52"/>
      <c r="AH653" s="52"/>
      <c r="AI653" s="52"/>
      <c r="AJ653" s="52"/>
      <c r="AK653" s="52"/>
      <c r="AL653" s="52"/>
      <c r="AM653" s="52"/>
      <c r="AN653" s="52"/>
      <c r="AO653" s="52"/>
      <c r="AP653" s="52"/>
      <c r="AQ653" s="52"/>
      <c r="AR653" s="52"/>
      <c r="AS653" s="52"/>
      <c r="AT653" s="52"/>
      <c r="AU653" s="52"/>
      <c r="AV653" s="52"/>
      <c r="AW653" s="52"/>
      <c r="AX653" s="52"/>
      <c r="AY653" s="52"/>
      <c r="AZ653" s="52"/>
      <c r="BA653" s="52"/>
      <c r="BB653" s="52"/>
      <c r="BC653" s="52"/>
      <c r="BD653" s="52"/>
      <c r="BE653" s="52"/>
      <c r="BF653" s="52"/>
      <c r="BG653" s="52"/>
      <c r="BH653" s="52"/>
      <c r="BI653" s="52"/>
      <c r="BJ653" s="52"/>
      <c r="BK653" s="52"/>
      <c r="BL653" s="52"/>
      <c r="BM653" s="52"/>
      <c r="BN653" s="52"/>
      <c r="BO653" s="52"/>
    </row>
    <row r="654" spans="1:67" s="48" customFormat="1">
      <c r="A654" s="48">
        <v>323</v>
      </c>
      <c r="B654" s="48" t="s">
        <v>47</v>
      </c>
      <c r="C654" s="49" t="s">
        <v>245</v>
      </c>
      <c r="E654" s="50">
        <v>2000</v>
      </c>
      <c r="F654" s="50">
        <v>0</v>
      </c>
      <c r="G654" s="19">
        <f t="shared" si="29"/>
        <v>2000</v>
      </c>
      <c r="H654" s="20">
        <f t="shared" si="30"/>
        <v>1</v>
      </c>
      <c r="I654" s="51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  <c r="AA654" s="52"/>
      <c r="AB654" s="52"/>
      <c r="AC654" s="52"/>
      <c r="AD654" s="52"/>
      <c r="AE654" s="52"/>
      <c r="AF654" s="52"/>
      <c r="AG654" s="52"/>
      <c r="AH654" s="52"/>
      <c r="AI654" s="52"/>
      <c r="AJ654" s="52"/>
      <c r="AK654" s="52"/>
      <c r="AL654" s="52"/>
      <c r="AM654" s="52"/>
      <c r="AN654" s="52"/>
      <c r="AO654" s="52"/>
      <c r="AP654" s="52"/>
      <c r="AQ654" s="52"/>
      <c r="AR654" s="52"/>
      <c r="AS654" s="52"/>
      <c r="AT654" s="52"/>
      <c r="AU654" s="52"/>
      <c r="AV654" s="52"/>
      <c r="AW654" s="52"/>
      <c r="AX654" s="52"/>
      <c r="AY654" s="52"/>
      <c r="AZ654" s="52"/>
      <c r="BA654" s="52"/>
      <c r="BB654" s="52"/>
      <c r="BC654" s="52"/>
      <c r="BD654" s="52"/>
      <c r="BE654" s="52"/>
      <c r="BF654" s="52"/>
      <c r="BG654" s="52"/>
      <c r="BH654" s="52"/>
      <c r="BI654" s="52"/>
      <c r="BJ654" s="52"/>
      <c r="BK654" s="52"/>
      <c r="BL654" s="52"/>
      <c r="BM654" s="52"/>
      <c r="BN654" s="52"/>
      <c r="BO654" s="52"/>
    </row>
    <row r="655" spans="1:67" s="42" customFormat="1">
      <c r="A655" s="42" t="s">
        <v>246</v>
      </c>
      <c r="C655" s="43"/>
      <c r="E655" s="44">
        <v>5000</v>
      </c>
      <c r="F655" s="44">
        <v>8000</v>
      </c>
      <c r="G655" s="45">
        <f t="shared" si="29"/>
        <v>-3000</v>
      </c>
      <c r="H655" s="46">
        <f t="shared" si="30"/>
        <v>-0.6</v>
      </c>
      <c r="I655" s="30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  <c r="AA655" s="47"/>
      <c r="AB655" s="47"/>
      <c r="AC655" s="47"/>
      <c r="AD655" s="47"/>
      <c r="AE655" s="47"/>
      <c r="AF655" s="47"/>
      <c r="AG655" s="47"/>
      <c r="AH655" s="47"/>
      <c r="AI655" s="47"/>
      <c r="AJ655" s="47"/>
      <c r="AK655" s="47"/>
      <c r="AL655" s="47"/>
      <c r="AM655" s="47"/>
      <c r="AN655" s="47"/>
      <c r="AO655" s="47"/>
      <c r="AP655" s="47"/>
      <c r="AQ655" s="47"/>
      <c r="AR655" s="47"/>
      <c r="AS655" s="47"/>
      <c r="AT655" s="47"/>
      <c r="AU655" s="47"/>
      <c r="AV655" s="47"/>
      <c r="AW655" s="47"/>
      <c r="AX655" s="47"/>
      <c r="AY655" s="47"/>
      <c r="AZ655" s="47"/>
      <c r="BA655" s="47"/>
      <c r="BB655" s="47"/>
      <c r="BC655" s="47"/>
      <c r="BD655" s="47"/>
      <c r="BE655" s="47"/>
      <c r="BF655" s="47"/>
      <c r="BG655" s="47"/>
      <c r="BH655" s="47"/>
      <c r="BI655" s="47"/>
      <c r="BJ655" s="47"/>
      <c r="BK655" s="47"/>
      <c r="BL655" s="47"/>
      <c r="BM655" s="47"/>
      <c r="BN655" s="47"/>
      <c r="BO655" s="47"/>
    </row>
    <row r="656" spans="1:67" s="48" customFormat="1">
      <c r="A656" s="48" t="s">
        <v>242</v>
      </c>
      <c r="C656" s="49"/>
      <c r="E656" s="50">
        <v>5000</v>
      </c>
      <c r="F656" s="50">
        <v>8000</v>
      </c>
      <c r="G656" s="19">
        <f t="shared" si="29"/>
        <v>-3000</v>
      </c>
      <c r="H656" s="20">
        <f t="shared" si="30"/>
        <v>-0.6</v>
      </c>
      <c r="I656" s="51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  <c r="AA656" s="52"/>
      <c r="AB656" s="52"/>
      <c r="AC656" s="52"/>
      <c r="AD656" s="52"/>
      <c r="AE656" s="52"/>
      <c r="AF656" s="52"/>
      <c r="AG656" s="52"/>
      <c r="AH656" s="52"/>
      <c r="AI656" s="52"/>
      <c r="AJ656" s="52"/>
      <c r="AK656" s="52"/>
      <c r="AL656" s="52"/>
      <c r="AM656" s="52"/>
      <c r="AN656" s="52"/>
      <c r="AO656" s="52"/>
      <c r="AP656" s="52"/>
      <c r="AQ656" s="52"/>
      <c r="AR656" s="52"/>
      <c r="AS656" s="52"/>
      <c r="AT656" s="52"/>
      <c r="AU656" s="52"/>
      <c r="AV656" s="52"/>
      <c r="AW656" s="52"/>
      <c r="AX656" s="52"/>
      <c r="AY656" s="52"/>
      <c r="AZ656" s="52"/>
      <c r="BA656" s="52"/>
      <c r="BB656" s="52"/>
      <c r="BC656" s="52"/>
      <c r="BD656" s="52"/>
      <c r="BE656" s="52"/>
      <c r="BF656" s="52"/>
      <c r="BG656" s="52"/>
      <c r="BH656" s="52"/>
      <c r="BI656" s="52"/>
      <c r="BJ656" s="52"/>
      <c r="BK656" s="52"/>
      <c r="BL656" s="52"/>
      <c r="BM656" s="52"/>
      <c r="BN656" s="52"/>
      <c r="BO656" s="52"/>
    </row>
    <row r="657" spans="1:67" s="48" customFormat="1">
      <c r="A657" s="48">
        <v>3</v>
      </c>
      <c r="B657" s="48" t="s">
        <v>15</v>
      </c>
      <c r="C657" s="49" t="s">
        <v>97</v>
      </c>
      <c r="E657" s="50">
        <v>5000</v>
      </c>
      <c r="F657" s="50">
        <v>8000</v>
      </c>
      <c r="G657" s="19">
        <f t="shared" si="29"/>
        <v>-3000</v>
      </c>
      <c r="H657" s="20">
        <f t="shared" si="30"/>
        <v>-0.6</v>
      </c>
      <c r="I657" s="51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52"/>
      <c r="AB657" s="52"/>
      <c r="AC657" s="52"/>
      <c r="AD657" s="52"/>
      <c r="AE657" s="52"/>
      <c r="AF657" s="52"/>
      <c r="AG657" s="52"/>
      <c r="AH657" s="52"/>
      <c r="AI657" s="52"/>
      <c r="AJ657" s="52"/>
      <c r="AK657" s="52"/>
      <c r="AL657" s="52"/>
      <c r="AM657" s="52"/>
      <c r="AN657" s="52"/>
      <c r="AO657" s="52"/>
      <c r="AP657" s="52"/>
      <c r="AQ657" s="52"/>
      <c r="AR657" s="52"/>
      <c r="AS657" s="52"/>
      <c r="AT657" s="52"/>
      <c r="AU657" s="52"/>
      <c r="AV657" s="52"/>
      <c r="AW657" s="52"/>
      <c r="AX657" s="52"/>
      <c r="AY657" s="52"/>
      <c r="AZ657" s="52"/>
      <c r="BA657" s="52"/>
      <c r="BB657" s="52"/>
      <c r="BC657" s="52"/>
      <c r="BD657" s="52"/>
      <c r="BE657" s="52"/>
      <c r="BF657" s="52"/>
      <c r="BG657" s="52"/>
      <c r="BH657" s="52"/>
      <c r="BI657" s="52"/>
      <c r="BJ657" s="52"/>
      <c r="BK657" s="52"/>
      <c r="BL657" s="52"/>
      <c r="BM657" s="52"/>
      <c r="BN657" s="52"/>
      <c r="BO657" s="52"/>
    </row>
    <row r="658" spans="1:67" s="48" customFormat="1">
      <c r="A658" s="48">
        <v>32</v>
      </c>
      <c r="B658" s="48" t="s">
        <v>44</v>
      </c>
      <c r="C658" s="49" t="s">
        <v>97</v>
      </c>
      <c r="E658" s="50">
        <v>5000</v>
      </c>
      <c r="F658" s="50">
        <v>8000</v>
      </c>
      <c r="G658" s="19">
        <f t="shared" si="29"/>
        <v>-3000</v>
      </c>
      <c r="H658" s="20">
        <f t="shared" si="30"/>
        <v>-0.6</v>
      </c>
      <c r="I658" s="51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  <c r="AA658" s="52"/>
      <c r="AB658" s="52"/>
      <c r="AC658" s="52"/>
      <c r="AD658" s="52"/>
      <c r="AE658" s="52"/>
      <c r="AF658" s="52"/>
      <c r="AG658" s="52"/>
      <c r="AH658" s="52"/>
      <c r="AI658" s="52"/>
      <c r="AJ658" s="52"/>
      <c r="AK658" s="52"/>
      <c r="AL658" s="52"/>
      <c r="AM658" s="52"/>
      <c r="AN658" s="52"/>
      <c r="AO658" s="52"/>
      <c r="AP658" s="52"/>
      <c r="AQ658" s="52"/>
      <c r="AR658" s="52"/>
      <c r="AS658" s="52"/>
      <c r="AT658" s="52"/>
      <c r="AU658" s="52"/>
      <c r="AV658" s="52"/>
      <c r="AW658" s="52"/>
      <c r="AX658" s="52"/>
      <c r="AY658" s="52"/>
      <c r="AZ658" s="52"/>
      <c r="BA658" s="52"/>
      <c r="BB658" s="52"/>
      <c r="BC658" s="52"/>
      <c r="BD658" s="52"/>
      <c r="BE658" s="52"/>
      <c r="BF658" s="52"/>
      <c r="BG658" s="52"/>
      <c r="BH658" s="52"/>
      <c r="BI658" s="52"/>
      <c r="BJ658" s="52"/>
      <c r="BK658" s="52"/>
      <c r="BL658" s="52"/>
      <c r="BM658" s="52"/>
      <c r="BN658" s="52"/>
      <c r="BO658" s="52"/>
    </row>
    <row r="659" spans="1:67" s="48" customFormat="1">
      <c r="A659" s="48">
        <v>323</v>
      </c>
      <c r="B659" s="48" t="s">
        <v>47</v>
      </c>
      <c r="C659" s="49" t="s">
        <v>97</v>
      </c>
      <c r="E659" s="50">
        <v>5000</v>
      </c>
      <c r="F659" s="50">
        <v>8000</v>
      </c>
      <c r="G659" s="19">
        <f t="shared" si="29"/>
        <v>-3000</v>
      </c>
      <c r="H659" s="20">
        <f t="shared" si="30"/>
        <v>-0.6</v>
      </c>
      <c r="I659" s="51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  <c r="AA659" s="52"/>
      <c r="AB659" s="52"/>
      <c r="AC659" s="52"/>
      <c r="AD659" s="52"/>
      <c r="AE659" s="52"/>
      <c r="AF659" s="52"/>
      <c r="AG659" s="52"/>
      <c r="AH659" s="52"/>
      <c r="AI659" s="52"/>
      <c r="AJ659" s="52"/>
      <c r="AK659" s="52"/>
      <c r="AL659" s="52"/>
      <c r="AM659" s="52"/>
      <c r="AN659" s="52"/>
      <c r="AO659" s="52"/>
      <c r="AP659" s="52"/>
      <c r="AQ659" s="52"/>
      <c r="AR659" s="52"/>
      <c r="AS659" s="52"/>
      <c r="AT659" s="52"/>
      <c r="AU659" s="52"/>
      <c r="AV659" s="52"/>
      <c r="AW659" s="52"/>
      <c r="AX659" s="52"/>
      <c r="AY659" s="52"/>
      <c r="AZ659" s="52"/>
      <c r="BA659" s="52"/>
      <c r="BB659" s="52"/>
      <c r="BC659" s="52"/>
      <c r="BD659" s="52"/>
      <c r="BE659" s="52"/>
      <c r="BF659" s="52"/>
      <c r="BG659" s="52"/>
      <c r="BH659" s="52"/>
      <c r="BI659" s="52"/>
      <c r="BJ659" s="52"/>
      <c r="BK659" s="52"/>
      <c r="BL659" s="52"/>
      <c r="BM659" s="52"/>
      <c r="BN659" s="52"/>
      <c r="BO659" s="52"/>
    </row>
    <row r="660" spans="1:67" s="42" customFormat="1">
      <c r="A660" s="42" t="s">
        <v>247</v>
      </c>
      <c r="C660" s="43"/>
      <c r="E660" s="44">
        <v>0</v>
      </c>
      <c r="F660" s="44">
        <v>3100</v>
      </c>
      <c r="G660" s="45">
        <f t="shared" si="29"/>
        <v>-3100</v>
      </c>
      <c r="H660" s="46">
        <v>0</v>
      </c>
      <c r="I660" s="30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  <c r="AA660" s="47"/>
      <c r="AB660" s="47"/>
      <c r="AC660" s="47"/>
      <c r="AD660" s="47"/>
      <c r="AE660" s="47"/>
      <c r="AF660" s="47"/>
      <c r="AG660" s="47"/>
      <c r="AH660" s="47"/>
      <c r="AI660" s="47"/>
      <c r="AJ660" s="47"/>
      <c r="AK660" s="47"/>
      <c r="AL660" s="47"/>
      <c r="AM660" s="47"/>
      <c r="AN660" s="47"/>
      <c r="AO660" s="47"/>
      <c r="AP660" s="47"/>
      <c r="AQ660" s="47"/>
      <c r="AR660" s="47"/>
      <c r="AS660" s="47"/>
      <c r="AT660" s="47"/>
      <c r="AU660" s="47"/>
      <c r="AV660" s="47"/>
      <c r="AW660" s="47"/>
      <c r="AX660" s="47"/>
      <c r="AY660" s="47"/>
      <c r="AZ660" s="47"/>
      <c r="BA660" s="47"/>
      <c r="BB660" s="47"/>
      <c r="BC660" s="47"/>
      <c r="BD660" s="47"/>
      <c r="BE660" s="47"/>
      <c r="BF660" s="47"/>
      <c r="BG660" s="47"/>
      <c r="BH660" s="47"/>
      <c r="BI660" s="47"/>
      <c r="BJ660" s="47"/>
      <c r="BK660" s="47"/>
      <c r="BL660" s="47"/>
      <c r="BM660" s="47"/>
      <c r="BN660" s="47"/>
      <c r="BO660" s="47"/>
    </row>
    <row r="661" spans="1:67" s="48" customFormat="1">
      <c r="A661" s="48" t="s">
        <v>242</v>
      </c>
      <c r="C661" s="49"/>
      <c r="E661" s="50">
        <v>0</v>
      </c>
      <c r="F661" s="50">
        <v>3100</v>
      </c>
      <c r="G661" s="19">
        <f t="shared" si="29"/>
        <v>-3100</v>
      </c>
      <c r="H661" s="20">
        <v>0</v>
      </c>
      <c r="I661" s="51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52"/>
      <c r="AB661" s="52"/>
      <c r="AC661" s="52"/>
      <c r="AD661" s="52"/>
      <c r="AE661" s="52"/>
      <c r="AF661" s="52"/>
      <c r="AG661" s="52"/>
      <c r="AH661" s="52"/>
      <c r="AI661" s="52"/>
      <c r="AJ661" s="52"/>
      <c r="AK661" s="52"/>
      <c r="AL661" s="52"/>
      <c r="AM661" s="52"/>
      <c r="AN661" s="52"/>
      <c r="AO661" s="52"/>
      <c r="AP661" s="52"/>
      <c r="AQ661" s="52"/>
      <c r="AR661" s="52"/>
      <c r="AS661" s="52"/>
      <c r="AT661" s="52"/>
      <c r="AU661" s="52"/>
      <c r="AV661" s="52"/>
      <c r="AW661" s="52"/>
      <c r="AX661" s="52"/>
      <c r="AY661" s="52"/>
      <c r="AZ661" s="52"/>
      <c r="BA661" s="52"/>
      <c r="BB661" s="52"/>
      <c r="BC661" s="52"/>
      <c r="BD661" s="52"/>
      <c r="BE661" s="52"/>
      <c r="BF661" s="52"/>
      <c r="BG661" s="52"/>
      <c r="BH661" s="52"/>
      <c r="BI661" s="52"/>
      <c r="BJ661" s="52"/>
      <c r="BK661" s="52"/>
      <c r="BL661" s="52"/>
      <c r="BM661" s="52"/>
      <c r="BN661" s="52"/>
      <c r="BO661" s="52"/>
    </row>
    <row r="662" spans="1:67" s="48" customFormat="1">
      <c r="A662" s="48">
        <v>3</v>
      </c>
      <c r="B662" s="48" t="s">
        <v>15</v>
      </c>
      <c r="C662" s="49" t="s">
        <v>97</v>
      </c>
      <c r="E662" s="50">
        <v>0</v>
      </c>
      <c r="F662" s="50">
        <v>3100</v>
      </c>
      <c r="G662" s="19">
        <f t="shared" si="29"/>
        <v>-3100</v>
      </c>
      <c r="H662" s="20">
        <v>0</v>
      </c>
      <c r="I662" s="51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  <c r="AA662" s="52"/>
      <c r="AB662" s="52"/>
      <c r="AC662" s="52"/>
      <c r="AD662" s="52"/>
      <c r="AE662" s="52"/>
      <c r="AF662" s="52"/>
      <c r="AG662" s="52"/>
      <c r="AH662" s="52"/>
      <c r="AI662" s="52"/>
      <c r="AJ662" s="52"/>
      <c r="AK662" s="52"/>
      <c r="AL662" s="52"/>
      <c r="AM662" s="52"/>
      <c r="AN662" s="52"/>
      <c r="AO662" s="52"/>
      <c r="AP662" s="52"/>
      <c r="AQ662" s="52"/>
      <c r="AR662" s="52"/>
      <c r="AS662" s="52"/>
      <c r="AT662" s="52"/>
      <c r="AU662" s="52"/>
      <c r="AV662" s="52"/>
      <c r="AW662" s="52"/>
      <c r="AX662" s="52"/>
      <c r="AY662" s="52"/>
      <c r="AZ662" s="52"/>
      <c r="BA662" s="52"/>
      <c r="BB662" s="52"/>
      <c r="BC662" s="52"/>
      <c r="BD662" s="52"/>
      <c r="BE662" s="52"/>
      <c r="BF662" s="52"/>
      <c r="BG662" s="52"/>
      <c r="BH662" s="52"/>
      <c r="BI662" s="52"/>
      <c r="BJ662" s="52"/>
      <c r="BK662" s="52"/>
      <c r="BL662" s="52"/>
      <c r="BM662" s="52"/>
      <c r="BN662" s="52"/>
      <c r="BO662" s="52"/>
    </row>
    <row r="663" spans="1:67" s="48" customFormat="1">
      <c r="A663" s="48">
        <v>32</v>
      </c>
      <c r="B663" s="48" t="s">
        <v>44</v>
      </c>
      <c r="C663" s="49" t="s">
        <v>97</v>
      </c>
      <c r="E663" s="50">
        <v>0</v>
      </c>
      <c r="F663" s="50">
        <v>3100</v>
      </c>
      <c r="G663" s="19">
        <f t="shared" si="29"/>
        <v>-3100</v>
      </c>
      <c r="H663" s="20">
        <v>0</v>
      </c>
      <c r="I663" s="51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52"/>
      <c r="AB663" s="52"/>
      <c r="AC663" s="52"/>
      <c r="AD663" s="52"/>
      <c r="AE663" s="52"/>
      <c r="AF663" s="52"/>
      <c r="AG663" s="52"/>
      <c r="AH663" s="52"/>
      <c r="AI663" s="52"/>
      <c r="AJ663" s="52"/>
      <c r="AK663" s="52"/>
      <c r="AL663" s="52"/>
      <c r="AM663" s="52"/>
      <c r="AN663" s="52"/>
      <c r="AO663" s="52"/>
      <c r="AP663" s="52"/>
      <c r="AQ663" s="52"/>
      <c r="AR663" s="52"/>
      <c r="AS663" s="52"/>
      <c r="AT663" s="52"/>
      <c r="AU663" s="52"/>
      <c r="AV663" s="52"/>
      <c r="AW663" s="52"/>
      <c r="AX663" s="52"/>
      <c r="AY663" s="52"/>
      <c r="AZ663" s="52"/>
      <c r="BA663" s="52"/>
      <c r="BB663" s="52"/>
      <c r="BC663" s="52"/>
      <c r="BD663" s="52"/>
      <c r="BE663" s="52"/>
      <c r="BF663" s="52"/>
      <c r="BG663" s="52"/>
      <c r="BH663" s="52"/>
      <c r="BI663" s="52"/>
      <c r="BJ663" s="52"/>
      <c r="BK663" s="52"/>
      <c r="BL663" s="52"/>
      <c r="BM663" s="52"/>
      <c r="BN663" s="52"/>
      <c r="BO663" s="52"/>
    </row>
    <row r="664" spans="1:67" s="48" customFormat="1">
      <c r="A664" s="48">
        <v>323</v>
      </c>
      <c r="B664" s="48" t="s">
        <v>47</v>
      </c>
      <c r="C664" s="49" t="s">
        <v>97</v>
      </c>
      <c r="E664" s="50">
        <v>0</v>
      </c>
      <c r="F664" s="50">
        <v>3100</v>
      </c>
      <c r="G664" s="19">
        <f t="shared" si="29"/>
        <v>-3100</v>
      </c>
      <c r="H664" s="20">
        <v>0</v>
      </c>
      <c r="I664" s="51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  <c r="AA664" s="52"/>
      <c r="AB664" s="52"/>
      <c r="AC664" s="52"/>
      <c r="AD664" s="52"/>
      <c r="AE664" s="52"/>
      <c r="AF664" s="52"/>
      <c r="AG664" s="52"/>
      <c r="AH664" s="52"/>
      <c r="AI664" s="52"/>
      <c r="AJ664" s="52"/>
      <c r="AK664" s="52"/>
      <c r="AL664" s="52"/>
      <c r="AM664" s="52"/>
      <c r="AN664" s="52"/>
      <c r="AO664" s="52"/>
      <c r="AP664" s="52"/>
      <c r="AQ664" s="52"/>
      <c r="AR664" s="52"/>
      <c r="AS664" s="52"/>
      <c r="AT664" s="52"/>
      <c r="AU664" s="52"/>
      <c r="AV664" s="52"/>
      <c r="AW664" s="52"/>
      <c r="AX664" s="52"/>
      <c r="AY664" s="52"/>
      <c r="AZ664" s="52"/>
      <c r="BA664" s="52"/>
      <c r="BB664" s="52"/>
      <c r="BC664" s="52"/>
      <c r="BD664" s="52"/>
      <c r="BE664" s="52"/>
      <c r="BF664" s="52"/>
      <c r="BG664" s="52"/>
      <c r="BH664" s="52"/>
      <c r="BI664" s="52"/>
      <c r="BJ664" s="52"/>
      <c r="BK664" s="52"/>
      <c r="BL664" s="52"/>
      <c r="BM664" s="52"/>
      <c r="BN664" s="52"/>
      <c r="BO664" s="52"/>
    </row>
    <row r="666" spans="1:67" ht="11.45" customHeight="1">
      <c r="A666" s="80">
        <v>11</v>
      </c>
      <c r="B666" s="81" t="s">
        <v>248</v>
      </c>
    </row>
    <row r="667" spans="1:67" ht="11.45" customHeight="1">
      <c r="A667" s="80" t="s">
        <v>249</v>
      </c>
      <c r="B667" s="81" t="s">
        <v>250</v>
      </c>
    </row>
    <row r="668" spans="1:67" ht="11.45" customHeight="1">
      <c r="A668" s="80">
        <v>31</v>
      </c>
      <c r="B668" s="81" t="s">
        <v>251</v>
      </c>
    </row>
    <row r="669" spans="1:67" ht="11.45" customHeight="1">
      <c r="A669" s="80" t="s">
        <v>252</v>
      </c>
      <c r="B669" s="81" t="s">
        <v>253</v>
      </c>
    </row>
    <row r="670" spans="1:67" ht="11.45" customHeight="1">
      <c r="A670" s="80">
        <v>41</v>
      </c>
      <c r="B670" s="81" t="s">
        <v>254</v>
      </c>
    </row>
    <row r="671" spans="1:67" ht="11.45" customHeight="1">
      <c r="A671" s="80" t="s">
        <v>255</v>
      </c>
      <c r="B671" s="81" t="s">
        <v>254</v>
      </c>
    </row>
    <row r="672" spans="1:67" ht="11.45" customHeight="1">
      <c r="A672" s="80">
        <v>51</v>
      </c>
      <c r="B672" s="81" t="s">
        <v>256</v>
      </c>
    </row>
    <row r="673" spans="1:2" ht="11.45" customHeight="1">
      <c r="A673" s="80" t="s">
        <v>257</v>
      </c>
      <c r="B673" s="81" t="s">
        <v>258</v>
      </c>
    </row>
    <row r="674" spans="1:2" ht="11.45" customHeight="1">
      <c r="A674" s="80">
        <v>52</v>
      </c>
      <c r="B674" s="81" t="s">
        <v>259</v>
      </c>
    </row>
    <row r="675" spans="1:2" ht="11.45" customHeight="1">
      <c r="A675" s="80" t="s">
        <v>260</v>
      </c>
      <c r="B675" s="81" t="s">
        <v>261</v>
      </c>
    </row>
    <row r="676" spans="1:2" ht="11.45" customHeight="1">
      <c r="A676" s="80">
        <v>54</v>
      </c>
      <c r="B676" s="81" t="s">
        <v>262</v>
      </c>
    </row>
    <row r="677" spans="1:2" ht="11.45" customHeight="1">
      <c r="A677" s="80">
        <v>55</v>
      </c>
      <c r="B677" s="81" t="s">
        <v>263</v>
      </c>
    </row>
    <row r="678" spans="1:2" ht="11.45" customHeight="1">
      <c r="A678" s="81">
        <v>56</v>
      </c>
      <c r="B678" s="81" t="s">
        <v>264</v>
      </c>
    </row>
    <row r="679" spans="1:2" ht="11.45" customHeight="1">
      <c r="A679" s="81">
        <v>8</v>
      </c>
      <c r="B679" s="81" t="s">
        <v>265</v>
      </c>
    </row>
  </sheetData>
  <mergeCells count="5">
    <mergeCell ref="A34:B34"/>
    <mergeCell ref="A35:D35"/>
    <mergeCell ref="A288:C288"/>
    <mergeCell ref="A332:B332"/>
    <mergeCell ref="A587:D587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976</TotalTime>
  <Application>LibreOffice/7.2.2.2$Windows_X86_64 LibreOffice_project/02b2acce88a210515b4a5bb2e46cbfb63fe97d56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01b Posebni dio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URED-PC</dc:creator>
  <cp:lastModifiedBy>KASAX</cp:lastModifiedBy>
  <cp:revision>28</cp:revision>
  <cp:lastPrinted>2022-01-27T12:18:13Z</cp:lastPrinted>
  <dcterms:created xsi:type="dcterms:W3CDTF">2021-01-05T08:11:31Z</dcterms:created>
  <dcterms:modified xsi:type="dcterms:W3CDTF">2023-01-11T08:03:15Z</dcterms:modified>
  <dc:language>hr-HR</dc:language>
</cp:coreProperties>
</file>