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Korisnik\Desktop\SLUŽBENI GLASNIK\2020\25-09 mjesec\"/>
    </mc:Choice>
  </mc:AlternateContent>
  <xr:revisionPtr revIDLastSave="0" documentId="8_{D3BB2541-BAEF-47CA-AFA6-A4BEAEE2F8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 prihoda i primitaka" sheetId="1" r:id="rId1"/>
  </sheets>
  <calcPr calcId="181029"/>
</workbook>
</file>

<file path=xl/calcChain.xml><?xml version="1.0" encoding="utf-8"?>
<calcChain xmlns="http://schemas.openxmlformats.org/spreadsheetml/2006/main">
  <c r="I828" i="1" l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I819" i="1"/>
  <c r="H819" i="1"/>
  <c r="I818" i="1"/>
  <c r="I817" i="1"/>
  <c r="H817" i="1"/>
  <c r="I816" i="1"/>
  <c r="H816" i="1"/>
  <c r="I815" i="1"/>
  <c r="H815" i="1"/>
  <c r="I814" i="1"/>
  <c r="H814" i="1"/>
  <c r="I813" i="1"/>
  <c r="H813" i="1"/>
  <c r="I812" i="1"/>
  <c r="I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I794" i="1"/>
  <c r="I793" i="1"/>
  <c r="H793" i="1"/>
  <c r="I792" i="1"/>
  <c r="I791" i="1"/>
  <c r="I790" i="1"/>
  <c r="I789" i="1"/>
  <c r="H789" i="1"/>
  <c r="I788" i="1"/>
  <c r="H788" i="1"/>
  <c r="I787" i="1"/>
  <c r="I786" i="1"/>
  <c r="H786" i="1"/>
  <c r="I785" i="1"/>
  <c r="H785" i="1"/>
  <c r="I784" i="1"/>
  <c r="H784" i="1"/>
  <c r="I783" i="1"/>
  <c r="I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H752" i="1"/>
  <c r="H751" i="1"/>
  <c r="H750" i="1"/>
  <c r="H749" i="1"/>
  <c r="G748" i="1"/>
  <c r="H748" i="1" s="1"/>
  <c r="F747" i="1"/>
  <c r="E747" i="1"/>
  <c r="H746" i="1"/>
  <c r="H745" i="1"/>
  <c r="F744" i="1"/>
  <c r="F743" i="1" s="1"/>
  <c r="F741" i="1" s="1"/>
  <c r="E744" i="1"/>
  <c r="H744" i="1" s="1"/>
  <c r="G743" i="1"/>
  <c r="H742" i="1"/>
  <c r="H740" i="1"/>
  <c r="H739" i="1"/>
  <c r="G738" i="1"/>
  <c r="H738" i="1" s="1"/>
  <c r="H737" i="1"/>
  <c r="H736" i="1"/>
  <c r="H734" i="1"/>
  <c r="H733" i="1"/>
  <c r="F732" i="1"/>
  <c r="E732" i="1"/>
  <c r="G731" i="1"/>
  <c r="H729" i="1"/>
  <c r="H728" i="1"/>
  <c r="F727" i="1"/>
  <c r="F726" i="1" s="1"/>
  <c r="F724" i="1" s="1"/>
  <c r="E727" i="1"/>
  <c r="E726" i="1" s="1"/>
  <c r="H725" i="1"/>
  <c r="H723" i="1"/>
  <c r="H722" i="1"/>
  <c r="F721" i="1"/>
  <c r="F720" i="1" s="1"/>
  <c r="F718" i="1" s="1"/>
  <c r="E721" i="1"/>
  <c r="E720" i="1" s="1"/>
  <c r="H719" i="1"/>
  <c r="H717" i="1"/>
  <c r="H716" i="1"/>
  <c r="F715" i="1"/>
  <c r="E715" i="1"/>
  <c r="E714" i="1" s="1"/>
  <c r="F714" i="1"/>
  <c r="F712" i="1" s="1"/>
  <c r="H713" i="1"/>
  <c r="G711" i="1"/>
  <c r="H710" i="1"/>
  <c r="H709" i="1"/>
  <c r="F708" i="1"/>
  <c r="E708" i="1"/>
  <c r="E707" i="1" s="1"/>
  <c r="F707" i="1"/>
  <c r="F705" i="1" s="1"/>
  <c r="H706" i="1"/>
  <c r="H704" i="1"/>
  <c r="H703" i="1"/>
  <c r="F702" i="1"/>
  <c r="E702" i="1"/>
  <c r="E701" i="1" s="1"/>
  <c r="F701" i="1"/>
  <c r="F699" i="1" s="1"/>
  <c r="H700" i="1"/>
  <c r="H698" i="1"/>
  <c r="H697" i="1"/>
  <c r="F696" i="1"/>
  <c r="F695" i="1" s="1"/>
  <c r="F693" i="1" s="1"/>
  <c r="E696" i="1"/>
  <c r="E695" i="1" s="1"/>
  <c r="H694" i="1"/>
  <c r="H692" i="1"/>
  <c r="H691" i="1"/>
  <c r="H690" i="1"/>
  <c r="H689" i="1"/>
  <c r="H688" i="1"/>
  <c r="F687" i="1"/>
  <c r="E687" i="1"/>
  <c r="H687" i="1" s="1"/>
  <c r="G686" i="1"/>
  <c r="H685" i="1"/>
  <c r="H684" i="1"/>
  <c r="F683" i="1"/>
  <c r="F682" i="1" s="1"/>
  <c r="F680" i="1" s="1"/>
  <c r="F679" i="1" s="1"/>
  <c r="E683" i="1"/>
  <c r="E682" i="1" s="1"/>
  <c r="H681" i="1"/>
  <c r="H678" i="1"/>
  <c r="H677" i="1"/>
  <c r="F676" i="1"/>
  <c r="F675" i="1" s="1"/>
  <c r="F673" i="1" s="1"/>
  <c r="E676" i="1"/>
  <c r="H676" i="1" s="1"/>
  <c r="H674" i="1"/>
  <c r="H672" i="1"/>
  <c r="H671" i="1"/>
  <c r="F670" i="1"/>
  <c r="F669" i="1" s="1"/>
  <c r="F667" i="1" s="1"/>
  <c r="E670" i="1"/>
  <c r="H670" i="1" s="1"/>
  <c r="H668" i="1"/>
  <c r="H666" i="1"/>
  <c r="H665" i="1"/>
  <c r="F664" i="1"/>
  <c r="F663" i="1" s="1"/>
  <c r="F661" i="1" s="1"/>
  <c r="E664" i="1"/>
  <c r="H664" i="1" s="1"/>
  <c r="H662" i="1"/>
  <c r="H660" i="1"/>
  <c r="H659" i="1"/>
  <c r="H658" i="1"/>
  <c r="H657" i="1"/>
  <c r="H656" i="1"/>
  <c r="F655" i="1"/>
  <c r="E655" i="1"/>
  <c r="H655" i="1" s="1"/>
  <c r="H654" i="1"/>
  <c r="H653" i="1"/>
  <c r="F652" i="1"/>
  <c r="F651" i="1" s="1"/>
  <c r="F649" i="1" s="1"/>
  <c r="E652" i="1"/>
  <c r="H652" i="1" s="1"/>
  <c r="H650" i="1"/>
  <c r="H648" i="1"/>
  <c r="H647" i="1"/>
  <c r="F646" i="1"/>
  <c r="F645" i="1" s="1"/>
  <c r="F643" i="1" s="1"/>
  <c r="E646" i="1"/>
  <c r="H646" i="1" s="1"/>
  <c r="H644" i="1"/>
  <c r="H642" i="1"/>
  <c r="H641" i="1"/>
  <c r="F640" i="1"/>
  <c r="F639" i="1" s="1"/>
  <c r="F637" i="1" s="1"/>
  <c r="E640" i="1"/>
  <c r="H640" i="1" s="1"/>
  <c r="H638" i="1"/>
  <c r="H636" i="1"/>
  <c r="H635" i="1"/>
  <c r="F634" i="1"/>
  <c r="F633" i="1" s="1"/>
  <c r="F631" i="1" s="1"/>
  <c r="E634" i="1"/>
  <c r="H634" i="1" s="1"/>
  <c r="H632" i="1"/>
  <c r="G630" i="1"/>
  <c r="H629" i="1"/>
  <c r="H628" i="1"/>
  <c r="F627" i="1"/>
  <c r="F626" i="1" s="1"/>
  <c r="F624" i="1" s="1"/>
  <c r="E627" i="1"/>
  <c r="H627" i="1" s="1"/>
  <c r="H625" i="1"/>
  <c r="H623" i="1"/>
  <c r="H622" i="1"/>
  <c r="F621" i="1"/>
  <c r="E621" i="1"/>
  <c r="H621" i="1" s="1"/>
  <c r="H620" i="1"/>
  <c r="H619" i="1"/>
  <c r="F618" i="1"/>
  <c r="E618" i="1"/>
  <c r="H618" i="1" s="1"/>
  <c r="G617" i="1"/>
  <c r="H616" i="1"/>
  <c r="H615" i="1"/>
  <c r="F614" i="1"/>
  <c r="E614" i="1"/>
  <c r="H614" i="1" s="1"/>
  <c r="H613" i="1"/>
  <c r="H612" i="1"/>
  <c r="F611" i="1"/>
  <c r="E611" i="1"/>
  <c r="H611" i="1" s="1"/>
  <c r="H610" i="1"/>
  <c r="H609" i="1"/>
  <c r="H608" i="1"/>
  <c r="F607" i="1"/>
  <c r="F605" i="1" s="1"/>
  <c r="E607" i="1"/>
  <c r="H607" i="1" s="1"/>
  <c r="H606" i="1"/>
  <c r="H604" i="1"/>
  <c r="H603" i="1"/>
  <c r="F602" i="1"/>
  <c r="F601" i="1" s="1"/>
  <c r="F599" i="1" s="1"/>
  <c r="E602" i="1"/>
  <c r="H602" i="1" s="1"/>
  <c r="H600" i="1"/>
  <c r="H598" i="1"/>
  <c r="H597" i="1"/>
  <c r="F596" i="1"/>
  <c r="F595" i="1" s="1"/>
  <c r="F593" i="1" s="1"/>
  <c r="E596" i="1"/>
  <c r="H596" i="1" s="1"/>
  <c r="H594" i="1"/>
  <c r="G592" i="1"/>
  <c r="H591" i="1"/>
  <c r="H590" i="1"/>
  <c r="F589" i="1"/>
  <c r="F588" i="1" s="1"/>
  <c r="F586" i="1" s="1"/>
  <c r="F585" i="1" s="1"/>
  <c r="E589" i="1"/>
  <c r="H589" i="1" s="1"/>
  <c r="H587" i="1"/>
  <c r="H584" i="1"/>
  <c r="H583" i="1"/>
  <c r="F582" i="1"/>
  <c r="E582" i="1"/>
  <c r="E581" i="1" s="1"/>
  <c r="F581" i="1"/>
  <c r="F579" i="1" s="1"/>
  <c r="F578" i="1" s="1"/>
  <c r="H580" i="1"/>
  <c r="H577" i="1"/>
  <c r="H576" i="1"/>
  <c r="F575" i="1"/>
  <c r="F574" i="1" s="1"/>
  <c r="F572" i="1" s="1"/>
  <c r="F571" i="1" s="1"/>
  <c r="E575" i="1"/>
  <c r="H575" i="1" s="1"/>
  <c r="H573" i="1"/>
  <c r="H570" i="1"/>
  <c r="H569" i="1"/>
  <c r="H568" i="1"/>
  <c r="F567" i="1"/>
  <c r="F565" i="1" s="1"/>
  <c r="E567" i="1"/>
  <c r="H567" i="1" s="1"/>
  <c r="H566" i="1"/>
  <c r="H564" i="1"/>
  <c r="H563" i="1"/>
  <c r="H562" i="1"/>
  <c r="H561" i="1"/>
  <c r="H560" i="1"/>
  <c r="F559" i="1"/>
  <c r="F557" i="1" s="1"/>
  <c r="E559" i="1"/>
  <c r="H559" i="1" s="1"/>
  <c r="H558" i="1"/>
  <c r="H556" i="1"/>
  <c r="H555" i="1"/>
  <c r="F554" i="1"/>
  <c r="E554" i="1"/>
  <c r="E553" i="1" s="1"/>
  <c r="F553" i="1"/>
  <c r="F551" i="1" s="1"/>
  <c r="H552" i="1"/>
  <c r="H550" i="1"/>
  <c r="H549" i="1"/>
  <c r="F548" i="1"/>
  <c r="F547" i="1" s="1"/>
  <c r="F545" i="1" s="1"/>
  <c r="E548" i="1"/>
  <c r="E547" i="1" s="1"/>
  <c r="H546" i="1"/>
  <c r="H544" i="1"/>
  <c r="H543" i="1"/>
  <c r="F542" i="1"/>
  <c r="F541" i="1" s="1"/>
  <c r="F539" i="1" s="1"/>
  <c r="E542" i="1"/>
  <c r="E541" i="1" s="1"/>
  <c r="H540" i="1"/>
  <c r="H538" i="1"/>
  <c r="H537" i="1"/>
  <c r="F536" i="1"/>
  <c r="E536" i="1"/>
  <c r="E535" i="1" s="1"/>
  <c r="F535" i="1"/>
  <c r="F533" i="1" s="1"/>
  <c r="H534" i="1"/>
  <c r="H532" i="1"/>
  <c r="H531" i="1"/>
  <c r="F530" i="1"/>
  <c r="E530" i="1"/>
  <c r="E529" i="1" s="1"/>
  <c r="F529" i="1"/>
  <c r="F527" i="1" s="1"/>
  <c r="H528" i="1"/>
  <c r="H526" i="1"/>
  <c r="H525" i="1"/>
  <c r="H524" i="1"/>
  <c r="H523" i="1"/>
  <c r="H522" i="1"/>
  <c r="F521" i="1"/>
  <c r="F519" i="1" s="1"/>
  <c r="E521" i="1"/>
  <c r="H521" i="1" s="1"/>
  <c r="H520" i="1"/>
  <c r="H518" i="1"/>
  <c r="H517" i="1"/>
  <c r="F516" i="1"/>
  <c r="E516" i="1"/>
  <c r="E515" i="1" s="1"/>
  <c r="F515" i="1"/>
  <c r="F513" i="1" s="1"/>
  <c r="H514" i="1"/>
  <c r="H512" i="1"/>
  <c r="H511" i="1"/>
  <c r="F510" i="1"/>
  <c r="F509" i="1" s="1"/>
  <c r="F507" i="1" s="1"/>
  <c r="E510" i="1"/>
  <c r="E509" i="1" s="1"/>
  <c r="H508" i="1"/>
  <c r="H506" i="1"/>
  <c r="H505" i="1"/>
  <c r="F504" i="1"/>
  <c r="E504" i="1"/>
  <c r="E503" i="1" s="1"/>
  <c r="F503" i="1"/>
  <c r="F501" i="1" s="1"/>
  <c r="H502" i="1"/>
  <c r="G500" i="1"/>
  <c r="H499" i="1"/>
  <c r="H498" i="1"/>
  <c r="F497" i="1"/>
  <c r="E497" i="1"/>
  <c r="E496" i="1" s="1"/>
  <c r="F496" i="1"/>
  <c r="F494" i="1" s="1"/>
  <c r="H495" i="1"/>
  <c r="H493" i="1"/>
  <c r="H492" i="1"/>
  <c r="F491" i="1"/>
  <c r="E491" i="1"/>
  <c r="E490" i="1" s="1"/>
  <c r="F490" i="1"/>
  <c r="F488" i="1" s="1"/>
  <c r="H489" i="1"/>
  <c r="H487" i="1"/>
  <c r="H486" i="1"/>
  <c r="F485" i="1"/>
  <c r="F484" i="1" s="1"/>
  <c r="F482" i="1" s="1"/>
  <c r="E485" i="1"/>
  <c r="E484" i="1" s="1"/>
  <c r="H483" i="1"/>
  <c r="H481" i="1"/>
  <c r="H480" i="1"/>
  <c r="H479" i="1"/>
  <c r="H478" i="1"/>
  <c r="H477" i="1"/>
  <c r="G476" i="1"/>
  <c r="F476" i="1"/>
  <c r="F474" i="1" s="1"/>
  <c r="E476" i="1"/>
  <c r="E474" i="1" s="1"/>
  <c r="H474" i="1" s="1"/>
  <c r="H475" i="1"/>
  <c r="H473" i="1"/>
  <c r="H472" i="1"/>
  <c r="F471" i="1"/>
  <c r="F470" i="1" s="1"/>
  <c r="F468" i="1" s="1"/>
  <c r="E471" i="1"/>
  <c r="H471" i="1" s="1"/>
  <c r="H469" i="1"/>
  <c r="H467" i="1"/>
  <c r="H466" i="1"/>
  <c r="H465" i="1"/>
  <c r="H464" i="1"/>
  <c r="H463" i="1"/>
  <c r="F462" i="1"/>
  <c r="E462" i="1"/>
  <c r="H462" i="1" s="1"/>
  <c r="H461" i="1"/>
  <c r="H460" i="1"/>
  <c r="F459" i="1"/>
  <c r="F458" i="1" s="1"/>
  <c r="F456" i="1" s="1"/>
  <c r="E459" i="1"/>
  <c r="H459" i="1" s="1"/>
  <c r="H457" i="1"/>
  <c r="H455" i="1"/>
  <c r="H454" i="1"/>
  <c r="F453" i="1"/>
  <c r="F452" i="1" s="1"/>
  <c r="F450" i="1" s="1"/>
  <c r="E453" i="1"/>
  <c r="H453" i="1" s="1"/>
  <c r="H451" i="1"/>
  <c r="H449" i="1"/>
  <c r="H448" i="1"/>
  <c r="F447" i="1"/>
  <c r="F446" i="1" s="1"/>
  <c r="F444" i="1" s="1"/>
  <c r="E447" i="1"/>
  <c r="H447" i="1" s="1"/>
  <c r="H445" i="1"/>
  <c r="H443" i="1"/>
  <c r="H442" i="1"/>
  <c r="F441" i="1"/>
  <c r="F440" i="1" s="1"/>
  <c r="F438" i="1" s="1"/>
  <c r="E441" i="1"/>
  <c r="H441" i="1" s="1"/>
  <c r="H439" i="1"/>
  <c r="H437" i="1"/>
  <c r="H436" i="1"/>
  <c r="F435" i="1"/>
  <c r="F434" i="1" s="1"/>
  <c r="F432" i="1" s="1"/>
  <c r="E435" i="1"/>
  <c r="H435" i="1" s="1"/>
  <c r="H431" i="1"/>
  <c r="H430" i="1"/>
  <c r="F429" i="1"/>
  <c r="F428" i="1" s="1"/>
  <c r="F426" i="1" s="1"/>
  <c r="E429" i="1"/>
  <c r="H429" i="1" s="1"/>
  <c r="H425" i="1"/>
  <c r="H424" i="1"/>
  <c r="F423" i="1"/>
  <c r="F422" i="1" s="1"/>
  <c r="E423" i="1"/>
  <c r="H423" i="1" s="1"/>
  <c r="H421" i="1"/>
  <c r="H420" i="1"/>
  <c r="F419" i="1"/>
  <c r="F418" i="1" s="1"/>
  <c r="E419" i="1"/>
  <c r="H419" i="1" s="1"/>
  <c r="H417" i="1"/>
  <c r="G416" i="1"/>
  <c r="G415" i="1" s="1"/>
  <c r="H414" i="1"/>
  <c r="H413" i="1"/>
  <c r="F412" i="1"/>
  <c r="E412" i="1"/>
  <c r="E411" i="1" s="1"/>
  <c r="F411" i="1"/>
  <c r="F409" i="1" s="1"/>
  <c r="F408" i="1" s="1"/>
  <c r="H410" i="1"/>
  <c r="H407" i="1"/>
  <c r="H406" i="1"/>
  <c r="F405" i="1"/>
  <c r="F404" i="1" s="1"/>
  <c r="F402" i="1" s="1"/>
  <c r="F401" i="1" s="1"/>
  <c r="E405" i="1"/>
  <c r="H405" i="1" s="1"/>
  <c r="H403" i="1"/>
  <c r="G401" i="1"/>
  <c r="H400" i="1"/>
  <c r="H399" i="1"/>
  <c r="F398" i="1"/>
  <c r="F397" i="1" s="1"/>
  <c r="F395" i="1" s="1"/>
  <c r="E398" i="1"/>
  <c r="H398" i="1" s="1"/>
  <c r="H396" i="1"/>
  <c r="H394" i="1"/>
  <c r="H393" i="1"/>
  <c r="F392" i="1"/>
  <c r="F391" i="1" s="1"/>
  <c r="F389" i="1" s="1"/>
  <c r="E392" i="1"/>
  <c r="H392" i="1" s="1"/>
  <c r="H390" i="1"/>
  <c r="H388" i="1"/>
  <c r="H387" i="1"/>
  <c r="F386" i="1"/>
  <c r="F385" i="1" s="1"/>
  <c r="F383" i="1" s="1"/>
  <c r="E386" i="1"/>
  <c r="H386" i="1" s="1"/>
  <c r="H384" i="1"/>
  <c r="H382" i="1"/>
  <c r="H381" i="1"/>
  <c r="F380" i="1"/>
  <c r="F379" i="1" s="1"/>
  <c r="F377" i="1" s="1"/>
  <c r="E380" i="1"/>
  <c r="H380" i="1" s="1"/>
  <c r="H378" i="1"/>
  <c r="G376" i="1"/>
  <c r="F370" i="1"/>
  <c r="E370" i="1"/>
  <c r="H369" i="1"/>
  <c r="H368" i="1"/>
  <c r="H367" i="1"/>
  <c r="H366" i="1"/>
  <c r="H365" i="1"/>
  <c r="F364" i="1"/>
  <c r="E364" i="1"/>
  <c r="H364" i="1" s="1"/>
  <c r="H363" i="1"/>
  <c r="H362" i="1"/>
  <c r="F361" i="1"/>
  <c r="F360" i="1" s="1"/>
  <c r="F358" i="1" s="1"/>
  <c r="E361" i="1"/>
  <c r="H361" i="1" s="1"/>
  <c r="H359" i="1"/>
  <c r="H357" i="1"/>
  <c r="F356" i="1"/>
  <c r="F355" i="1" s="1"/>
  <c r="F353" i="1" s="1"/>
  <c r="E356" i="1"/>
  <c r="E355" i="1" s="1"/>
  <c r="H354" i="1"/>
  <c r="H352" i="1"/>
  <c r="H351" i="1"/>
  <c r="F350" i="1"/>
  <c r="F349" i="1" s="1"/>
  <c r="F347" i="1" s="1"/>
  <c r="E350" i="1"/>
  <c r="E349" i="1" s="1"/>
  <c r="H348" i="1"/>
  <c r="H346" i="1"/>
  <c r="H345" i="1"/>
  <c r="F344" i="1"/>
  <c r="F343" i="1" s="1"/>
  <c r="F341" i="1" s="1"/>
  <c r="E344" i="1"/>
  <c r="E343" i="1" s="1"/>
  <c r="H342" i="1"/>
  <c r="H340" i="1"/>
  <c r="H339" i="1"/>
  <c r="H338" i="1"/>
  <c r="H337" i="1"/>
  <c r="H336" i="1"/>
  <c r="F335" i="1"/>
  <c r="E335" i="1"/>
  <c r="H335" i="1" s="1"/>
  <c r="H334" i="1"/>
  <c r="H333" i="1"/>
  <c r="H332" i="1"/>
  <c r="H331" i="1"/>
  <c r="H330" i="1"/>
  <c r="F329" i="1"/>
  <c r="E329" i="1"/>
  <c r="H329" i="1" s="1"/>
  <c r="H328" i="1"/>
  <c r="H327" i="1"/>
  <c r="H326" i="1"/>
  <c r="H325" i="1"/>
  <c r="H324" i="1"/>
  <c r="F323" i="1"/>
  <c r="E323" i="1"/>
  <c r="H323" i="1" s="1"/>
  <c r="H322" i="1"/>
  <c r="H321" i="1"/>
  <c r="F320" i="1"/>
  <c r="E320" i="1"/>
  <c r="H320" i="1" s="1"/>
  <c r="H319" i="1"/>
  <c r="H318" i="1"/>
  <c r="F317" i="1"/>
  <c r="E317" i="1"/>
  <c r="H317" i="1" s="1"/>
  <c r="H316" i="1"/>
  <c r="H315" i="1"/>
  <c r="H314" i="1"/>
  <c r="G313" i="1"/>
  <c r="H313" i="1" s="1"/>
  <c r="F312" i="1"/>
  <c r="F311" i="1" s="1"/>
  <c r="F309" i="1" s="1"/>
  <c r="E312" i="1"/>
  <c r="H312" i="1" s="1"/>
  <c r="H310" i="1"/>
  <c r="H308" i="1"/>
  <c r="H307" i="1"/>
  <c r="F306" i="1"/>
  <c r="F305" i="1" s="1"/>
  <c r="F303" i="1" s="1"/>
  <c r="E306" i="1"/>
  <c r="H306" i="1" s="1"/>
  <c r="H304" i="1"/>
  <c r="H302" i="1"/>
  <c r="H301" i="1"/>
  <c r="H300" i="1"/>
  <c r="H299" i="1"/>
  <c r="G298" i="1"/>
  <c r="H298" i="1" s="1"/>
  <c r="H297" i="1"/>
  <c r="H296" i="1"/>
  <c r="H294" i="1"/>
  <c r="H293" i="1"/>
  <c r="F292" i="1"/>
  <c r="E292" i="1"/>
  <c r="H292" i="1" s="1"/>
  <c r="G291" i="1"/>
  <c r="H290" i="1"/>
  <c r="H289" i="1"/>
  <c r="H288" i="1"/>
  <c r="H287" i="1"/>
  <c r="H286" i="1"/>
  <c r="F285" i="1"/>
  <c r="E285" i="1"/>
  <c r="H285" i="1" s="1"/>
  <c r="H284" i="1"/>
  <c r="H283" i="1"/>
  <c r="F282" i="1"/>
  <c r="E282" i="1"/>
  <c r="E281" i="1" s="1"/>
  <c r="F281" i="1"/>
  <c r="F279" i="1" s="1"/>
  <c r="H280" i="1"/>
  <c r="H278" i="1"/>
  <c r="H277" i="1"/>
  <c r="F276" i="1"/>
  <c r="F275" i="1" s="1"/>
  <c r="F273" i="1" s="1"/>
  <c r="E276" i="1"/>
  <c r="E275" i="1" s="1"/>
  <c r="H274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F257" i="1"/>
  <c r="F255" i="1" s="1"/>
  <c r="E257" i="1"/>
  <c r="H257" i="1" s="1"/>
  <c r="H256" i="1"/>
  <c r="H254" i="1"/>
  <c r="H253" i="1"/>
  <c r="F252" i="1"/>
  <c r="F251" i="1" s="1"/>
  <c r="F249" i="1" s="1"/>
  <c r="E252" i="1"/>
  <c r="E251" i="1" s="1"/>
  <c r="H250" i="1"/>
  <c r="H248" i="1"/>
  <c r="H247" i="1"/>
  <c r="H246" i="1"/>
  <c r="F245" i="1"/>
  <c r="F243" i="1" s="1"/>
  <c r="E245" i="1"/>
  <c r="H245" i="1" s="1"/>
  <c r="H244" i="1"/>
  <c r="E243" i="1"/>
  <c r="H243" i="1" s="1"/>
  <c r="H242" i="1"/>
  <c r="H241" i="1"/>
  <c r="F240" i="1"/>
  <c r="F239" i="1" s="1"/>
  <c r="F237" i="1" s="1"/>
  <c r="E240" i="1"/>
  <c r="E239" i="1" s="1"/>
  <c r="H238" i="1"/>
  <c r="H236" i="1"/>
  <c r="H235" i="1"/>
  <c r="F234" i="1"/>
  <c r="F233" i="1" s="1"/>
  <c r="F231" i="1" s="1"/>
  <c r="E234" i="1"/>
  <c r="E233" i="1" s="1"/>
  <c r="H232" i="1"/>
  <c r="G230" i="1"/>
  <c r="H229" i="1"/>
  <c r="H227" i="1"/>
  <c r="H185" i="1"/>
  <c r="H184" i="1"/>
  <c r="H183" i="1"/>
  <c r="H180" i="1"/>
  <c r="H179" i="1"/>
  <c r="H178" i="1"/>
  <c r="H177" i="1"/>
  <c r="H174" i="1"/>
  <c r="H173" i="1"/>
  <c r="H170" i="1"/>
  <c r="H169" i="1"/>
  <c r="H168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2" i="1"/>
  <c r="H151" i="1"/>
  <c r="H150" i="1"/>
  <c r="H149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06" i="1"/>
  <c r="H105" i="1"/>
  <c r="H104" i="1"/>
  <c r="H103" i="1"/>
  <c r="H102" i="1"/>
  <c r="H101" i="1"/>
  <c r="H100" i="1"/>
  <c r="H99" i="1"/>
  <c r="H98" i="1"/>
  <c r="H97" i="1"/>
  <c r="H96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79" i="1"/>
  <c r="H78" i="1"/>
  <c r="H76" i="1"/>
  <c r="H75" i="1"/>
  <c r="H74" i="1"/>
  <c r="H73" i="1"/>
  <c r="H72" i="1"/>
  <c r="H71" i="1"/>
  <c r="H70" i="1"/>
  <c r="H66" i="1"/>
  <c r="H65" i="1"/>
  <c r="H64" i="1"/>
  <c r="H63" i="1"/>
  <c r="H35" i="1"/>
  <c r="H34" i="1"/>
  <c r="H33" i="1"/>
  <c r="H23" i="1"/>
  <c r="H21" i="1"/>
  <c r="H20" i="1"/>
  <c r="H18" i="1"/>
  <c r="H17" i="1"/>
  <c r="E519" i="1" l="1"/>
  <c r="H519" i="1" s="1"/>
  <c r="E565" i="1"/>
  <c r="H565" i="1" s="1"/>
  <c r="F433" i="1"/>
  <c r="E557" i="1"/>
  <c r="H557" i="1" s="1"/>
  <c r="F416" i="1"/>
  <c r="F415" i="1" s="1"/>
  <c r="E595" i="1"/>
  <c r="E379" i="1"/>
  <c r="F291" i="1"/>
  <c r="G295" i="1"/>
  <c r="H295" i="1" s="1"/>
  <c r="E305" i="1"/>
  <c r="E360" i="1"/>
  <c r="H360" i="1" s="1"/>
  <c r="F376" i="1"/>
  <c r="E385" i="1"/>
  <c r="H385" i="1" s="1"/>
  <c r="E427" i="1"/>
  <c r="H427" i="1" s="1"/>
  <c r="E601" i="1"/>
  <c r="H601" i="1" s="1"/>
  <c r="F711" i="1"/>
  <c r="E434" i="1"/>
  <c r="H434" i="1" s="1"/>
  <c r="E458" i="1"/>
  <c r="E639" i="1"/>
  <c r="E651" i="1"/>
  <c r="F686" i="1"/>
  <c r="E391" i="1"/>
  <c r="E404" i="1"/>
  <c r="E422" i="1"/>
  <c r="H422" i="1" s="1"/>
  <c r="E428" i="1"/>
  <c r="H428" i="1" s="1"/>
  <c r="E440" i="1"/>
  <c r="H440" i="1" s="1"/>
  <c r="E633" i="1"/>
  <c r="H633" i="1" s="1"/>
  <c r="E645" i="1"/>
  <c r="H645" i="1" s="1"/>
  <c r="G735" i="1"/>
  <c r="H735" i="1" s="1"/>
  <c r="F230" i="1"/>
  <c r="F592" i="1"/>
  <c r="E397" i="1"/>
  <c r="H397" i="1" s="1"/>
  <c r="E418" i="1"/>
  <c r="F427" i="1"/>
  <c r="E446" i="1"/>
  <c r="E452" i="1"/>
  <c r="H452" i="1" s="1"/>
  <c r="E470" i="1"/>
  <c r="H470" i="1" s="1"/>
  <c r="E626" i="1"/>
  <c r="E669" i="1"/>
  <c r="F731" i="1"/>
  <c r="F730" i="1"/>
  <c r="E574" i="1"/>
  <c r="H574" i="1" s="1"/>
  <c r="E588" i="1"/>
  <c r="H588" i="1" s="1"/>
  <c r="E605" i="1"/>
  <c r="H605" i="1" s="1"/>
  <c r="F617" i="1"/>
  <c r="E663" i="1"/>
  <c r="H663" i="1" s="1"/>
  <c r="E675" i="1"/>
  <c r="H675" i="1" s="1"/>
  <c r="E255" i="1"/>
  <c r="H255" i="1" s="1"/>
  <c r="E311" i="1"/>
  <c r="H311" i="1" s="1"/>
  <c r="F500" i="1"/>
  <c r="H411" i="1"/>
  <c r="E409" i="1"/>
  <c r="H503" i="1"/>
  <c r="E501" i="1"/>
  <c r="H509" i="1"/>
  <c r="E507" i="1"/>
  <c r="H507" i="1" s="1"/>
  <c r="H515" i="1"/>
  <c r="E513" i="1"/>
  <c r="H513" i="1" s="1"/>
  <c r="H529" i="1"/>
  <c r="E527" i="1"/>
  <c r="H527" i="1" s="1"/>
  <c r="H535" i="1"/>
  <c r="E533" i="1"/>
  <c r="H533" i="1" s="1"/>
  <c r="H541" i="1"/>
  <c r="E539" i="1"/>
  <c r="H539" i="1" s="1"/>
  <c r="H547" i="1"/>
  <c r="E545" i="1"/>
  <c r="H545" i="1" s="1"/>
  <c r="H553" i="1"/>
  <c r="E551" i="1"/>
  <c r="H551" i="1" s="1"/>
  <c r="H581" i="1"/>
  <c r="E579" i="1"/>
  <c r="H682" i="1"/>
  <c r="E680" i="1"/>
  <c r="H695" i="1"/>
  <c r="E693" i="1"/>
  <c r="H701" i="1"/>
  <c r="E699" i="1"/>
  <c r="H699" i="1" s="1"/>
  <c r="H707" i="1"/>
  <c r="E705" i="1"/>
  <c r="H705" i="1" s="1"/>
  <c r="H412" i="1"/>
  <c r="H476" i="1"/>
  <c r="H504" i="1"/>
  <c r="H510" i="1"/>
  <c r="H516" i="1"/>
  <c r="H530" i="1"/>
  <c r="H536" i="1"/>
  <c r="H542" i="1"/>
  <c r="H548" i="1"/>
  <c r="H554" i="1"/>
  <c r="H582" i="1"/>
  <c r="F630" i="1"/>
  <c r="H683" i="1"/>
  <c r="H696" i="1"/>
  <c r="H702" i="1"/>
  <c r="H708" i="1"/>
  <c r="H233" i="1"/>
  <c r="E231" i="1"/>
  <c r="H231" i="1" s="1"/>
  <c r="H239" i="1"/>
  <c r="E237" i="1"/>
  <c r="H237" i="1" s="1"/>
  <c r="H251" i="1"/>
  <c r="E249" i="1"/>
  <c r="H249" i="1" s="1"/>
  <c r="H275" i="1"/>
  <c r="E273" i="1"/>
  <c r="H273" i="1" s="1"/>
  <c r="H281" i="1"/>
  <c r="E279" i="1"/>
  <c r="H343" i="1"/>
  <c r="E341" i="1"/>
  <c r="H341" i="1" s="1"/>
  <c r="H349" i="1"/>
  <c r="E347" i="1"/>
  <c r="H347" i="1" s="1"/>
  <c r="H355" i="1"/>
  <c r="E353" i="1"/>
  <c r="H353" i="1" s="1"/>
  <c r="H484" i="1"/>
  <c r="E482" i="1"/>
  <c r="H482" i="1" s="1"/>
  <c r="H490" i="1"/>
  <c r="E488" i="1"/>
  <c r="H488" i="1" s="1"/>
  <c r="H496" i="1"/>
  <c r="E494" i="1"/>
  <c r="H494" i="1" s="1"/>
  <c r="H714" i="1"/>
  <c r="E712" i="1"/>
  <c r="H720" i="1"/>
  <c r="E718" i="1"/>
  <c r="H718" i="1" s="1"/>
  <c r="H726" i="1"/>
  <c r="E724" i="1"/>
  <c r="H724" i="1" s="1"/>
  <c r="E743" i="1"/>
  <c r="H747" i="1"/>
  <c r="H234" i="1"/>
  <c r="H240" i="1"/>
  <c r="H252" i="1"/>
  <c r="H276" i="1"/>
  <c r="H282" i="1"/>
  <c r="H344" i="1"/>
  <c r="H350" i="1"/>
  <c r="H356" i="1"/>
  <c r="H485" i="1"/>
  <c r="H491" i="1"/>
  <c r="H497" i="1"/>
  <c r="H715" i="1"/>
  <c r="H721" i="1"/>
  <c r="H727" i="1"/>
  <c r="H732" i="1"/>
  <c r="E358" i="1" l="1"/>
  <c r="H358" i="1" s="1"/>
  <c r="E599" i="1"/>
  <c r="H599" i="1" s="1"/>
  <c r="E416" i="1"/>
  <c r="H416" i="1" s="1"/>
  <c r="E383" i="1"/>
  <c r="H418" i="1"/>
  <c r="H595" i="1"/>
  <c r="E593" i="1"/>
  <c r="H593" i="1" s="1"/>
  <c r="E450" i="1"/>
  <c r="H450" i="1" s="1"/>
  <c r="E395" i="1"/>
  <c r="H395" i="1" s="1"/>
  <c r="E631" i="1"/>
  <c r="H631" i="1" s="1"/>
  <c r="H379" i="1"/>
  <c r="E377" i="1"/>
  <c r="H377" i="1" s="1"/>
  <c r="E468" i="1"/>
  <c r="H468" i="1" s="1"/>
  <c r="E438" i="1"/>
  <c r="H438" i="1" s="1"/>
  <c r="E309" i="1"/>
  <c r="H309" i="1" s="1"/>
  <c r="E643" i="1"/>
  <c r="H643" i="1" s="1"/>
  <c r="E586" i="1"/>
  <c r="H586" i="1" s="1"/>
  <c r="H305" i="1"/>
  <c r="E303" i="1"/>
  <c r="H303" i="1" s="1"/>
  <c r="E661" i="1"/>
  <c r="H661" i="1" s="1"/>
  <c r="E426" i="1"/>
  <c r="H426" i="1" s="1"/>
  <c r="H639" i="1"/>
  <c r="E637" i="1"/>
  <c r="H637" i="1" s="1"/>
  <c r="E433" i="1"/>
  <c r="H433" i="1" s="1"/>
  <c r="E432" i="1"/>
  <c r="H432" i="1" s="1"/>
  <c r="E572" i="1"/>
  <c r="H572" i="1" s="1"/>
  <c r="H651" i="1"/>
  <c r="E649" i="1"/>
  <c r="H649" i="1" s="1"/>
  <c r="H458" i="1"/>
  <c r="E456" i="1"/>
  <c r="H456" i="1" s="1"/>
  <c r="H391" i="1"/>
  <c r="E389" i="1"/>
  <c r="H389" i="1" s="1"/>
  <c r="H404" i="1"/>
  <c r="E402" i="1"/>
  <c r="H626" i="1"/>
  <c r="E624" i="1"/>
  <c r="E673" i="1"/>
  <c r="H673" i="1" s="1"/>
  <c r="H669" i="1"/>
  <c r="E667" i="1"/>
  <c r="H667" i="1" s="1"/>
  <c r="H446" i="1"/>
  <c r="E444" i="1"/>
  <c r="H444" i="1" s="1"/>
  <c r="H712" i="1"/>
  <c r="E711" i="1"/>
  <c r="H711" i="1" s="1"/>
  <c r="H383" i="1"/>
  <c r="E741" i="1"/>
  <c r="H743" i="1"/>
  <c r="H279" i="1"/>
  <c r="E230" i="1"/>
  <c r="H230" i="1" s="1"/>
  <c r="H693" i="1"/>
  <c r="E686" i="1"/>
  <c r="H686" i="1" s="1"/>
  <c r="H680" i="1"/>
  <c r="E679" i="1"/>
  <c r="H679" i="1" s="1"/>
  <c r="H579" i="1"/>
  <c r="E578" i="1"/>
  <c r="H578" i="1" s="1"/>
  <c r="H501" i="1"/>
  <c r="E500" i="1"/>
  <c r="H500" i="1" s="1"/>
  <c r="H409" i="1"/>
  <c r="E408" i="1"/>
  <c r="H408" i="1" s="1"/>
  <c r="E571" i="1" l="1"/>
  <c r="H571" i="1" s="1"/>
  <c r="E585" i="1"/>
  <c r="H585" i="1" s="1"/>
  <c r="E592" i="1"/>
  <c r="H592" i="1" s="1"/>
  <c r="E291" i="1"/>
  <c r="H291" i="1" s="1"/>
  <c r="E415" i="1"/>
  <c r="H415" i="1" s="1"/>
  <c r="E630" i="1"/>
  <c r="H630" i="1" s="1"/>
  <c r="E376" i="1"/>
  <c r="H376" i="1" s="1"/>
  <c r="H402" i="1"/>
  <c r="E401" i="1"/>
  <c r="H401" i="1" s="1"/>
  <c r="H624" i="1"/>
  <c r="E617" i="1"/>
  <c r="H617" i="1" s="1"/>
  <c r="H741" i="1"/>
  <c r="E731" i="1"/>
  <c r="H731" i="1" s="1"/>
  <c r="E730" i="1"/>
  <c r="H730" i="1" s="1"/>
</calcChain>
</file>

<file path=xl/sharedStrings.xml><?xml version="1.0" encoding="utf-8"?>
<sst xmlns="http://schemas.openxmlformats.org/spreadsheetml/2006/main" count="1401" uniqueCount="634">
  <si>
    <t xml:space="preserve"> </t>
  </si>
  <si>
    <t xml:space="preserve">       Temeljem članka 109. Zakona o proračunu (NN 87/08, 136/12, 15/15) i članka 39. Statuta Općine Mihovljan (Službeni glasnik KZŽ br. 05/13 i 11/18, 8/20), </t>
  </si>
  <si>
    <t xml:space="preserve">       Općinsko vijeće Općine Mihovljan na svojoj 25. sjednici održanoj dana 23. rujna 2020. godine donijelo je </t>
  </si>
  <si>
    <t>POLUGODIŠNJI IZVJEŠTAJ O IZVRŠENJU PRORAČUNA OPĆINE MIHOVLJAN ZA RAZDOBLJE</t>
  </si>
  <si>
    <t xml:space="preserve"> OD 01.01.2020. - 30.06.2020. GODINE</t>
  </si>
  <si>
    <t>Članak 1.</t>
  </si>
  <si>
    <t>Izvršenje 30.06.2019</t>
  </si>
  <si>
    <t>Izvorni plan 2020.</t>
  </si>
  <si>
    <t>Tekući plan 2020.</t>
  </si>
  <si>
    <t xml:space="preserve">Izvršenje 30.06.2020. </t>
  </si>
  <si>
    <t>Indeks</t>
  </si>
  <si>
    <t>4/1</t>
  </si>
  <si>
    <t>4/3</t>
  </si>
  <si>
    <t xml:space="preserve">A. RAČUN PRIHODA I RASHODA </t>
  </si>
  <si>
    <t>Prihodi poslovanja (6)</t>
  </si>
  <si>
    <t>Prihod od prodaje nefinancijske imovine (7)</t>
  </si>
  <si>
    <t>PRIHOD UKUPNO:</t>
  </si>
  <si>
    <t>Rashodi poslovanja (3)</t>
  </si>
  <si>
    <t>Rashodi za nabavu nefinancijske imovine (4)</t>
  </si>
  <si>
    <t>RASHOD UKUPNO:</t>
  </si>
  <si>
    <t xml:space="preserve">RAZLIKA-MANJAK </t>
  </si>
  <si>
    <t xml:space="preserve">B. RAČUN FINANCIRANJA/ZADUŽIVANJA </t>
  </si>
  <si>
    <t>Primici od financijske imovine i zaduživanja (8)</t>
  </si>
  <si>
    <t>Izdaci za financijsku imovinu i otplatu zajmova (5)</t>
  </si>
  <si>
    <t xml:space="preserve">NETO ZADUŽIVANJE </t>
  </si>
  <si>
    <t xml:space="preserve">C.RASPOLOŽIVA SREDSTVA IZ PRETHODNIH GODINA </t>
  </si>
  <si>
    <t>PRORAČUN UKUPNO</t>
  </si>
  <si>
    <t>Prihodi i primici ukupno (6+7+8)</t>
  </si>
  <si>
    <t>ashodi i izdaci ukupno (3-4-5)</t>
  </si>
  <si>
    <t>VIŠAK ZA NAREDNO RAZDOBLJE</t>
  </si>
  <si>
    <t xml:space="preserve">PRIHODI I PRIMICI </t>
  </si>
  <si>
    <t xml:space="preserve">IZVRŠENJE PRORAČUNA od 01.01.2020.-30.06.2020. po EKONOMSKOJ KLASIFIKACIJI  </t>
  </si>
  <si>
    <t xml:space="preserve">A.RAČUN PRIHODA I RASHODA </t>
  </si>
  <si>
    <t xml:space="preserve">Prihodi poslovanja </t>
  </si>
  <si>
    <t xml:space="preserve">Prihod od prodaje nefinancijske imovine </t>
  </si>
  <si>
    <t xml:space="preserve">Rashodi poslovanja </t>
  </si>
  <si>
    <t xml:space="preserve">Rashodi za nabavu nefinancijske imovine </t>
  </si>
  <si>
    <t xml:space="preserve">Primici od financijske imovine i zaduživanja </t>
  </si>
  <si>
    <t xml:space="preserve">Izdaci za financijsku imovinu i otplatu zajmova </t>
  </si>
  <si>
    <t xml:space="preserve">Izvori financiranja </t>
  </si>
  <si>
    <t>Broj konta</t>
  </si>
  <si>
    <t>Vrste prihoda</t>
  </si>
  <si>
    <t>Izvršenje 30.06.2019.</t>
  </si>
  <si>
    <t>Izvršenje 30.06.2020.</t>
  </si>
  <si>
    <t>11,31,43,52,55,56</t>
  </si>
  <si>
    <t xml:space="preserve">PRIHODI POSLOVANJA </t>
  </si>
  <si>
    <t>Prihodi od poreza</t>
  </si>
  <si>
    <t>Porez na dohodak</t>
  </si>
  <si>
    <t xml:space="preserve">Porez na dohodak od nesamostaqlnog rada </t>
  </si>
  <si>
    <t xml:space="preserve">Porez na dohodak od samostalne djelatnosti </t>
  </si>
  <si>
    <t>118..439,88</t>
  </si>
  <si>
    <t xml:space="preserve">Povrat poreza po godišnjoj prijavi </t>
  </si>
  <si>
    <t>Porez na imovinu</t>
  </si>
  <si>
    <t xml:space="preserve">Porez na nepokretnu imovinu </t>
  </si>
  <si>
    <t xml:space="preserve">Povremeni porez na imovinu </t>
  </si>
  <si>
    <t>Porezi na robu i usluge</t>
  </si>
  <si>
    <t xml:space="preserve">Porez na robu i usluge </t>
  </si>
  <si>
    <t>43,52,56</t>
  </si>
  <si>
    <t>Pomoći iz inozemstva i od subjekata unutar općeg proračuna</t>
  </si>
  <si>
    <t>Potpore iz proračuna</t>
  </si>
  <si>
    <t xml:space="preserve">Tekuće potpore iz proračuan </t>
  </si>
  <si>
    <t xml:space="preserve">Kapitalne pomoći iz proračuan </t>
  </si>
  <si>
    <t>Pomoći od ostalih subjekata unutar općeg proračuna</t>
  </si>
  <si>
    <t xml:space="preserve">Ostale tekuće potpore unutar države </t>
  </si>
  <si>
    <t>Pomoći temeljem prijenosa EU sredstva</t>
  </si>
  <si>
    <t xml:space="preserve">Kapitalne pomoći temeljem prijenosa EU sredstava </t>
  </si>
  <si>
    <t>Prihodi od imovine</t>
  </si>
  <si>
    <t>Prihodi od financijske imovine</t>
  </si>
  <si>
    <t xml:space="preserve">Kamate na oročena sredstva </t>
  </si>
  <si>
    <t>Prihodi od nefinancijske imovine</t>
  </si>
  <si>
    <t xml:space="preserve">Naknade za koncesije </t>
  </si>
  <si>
    <t xml:space="preserve">Prihodi od zakupa i iznajmljivanje imovine </t>
  </si>
  <si>
    <t xml:space="preserve">Ostali prihod od nefinancijske imovine </t>
  </si>
  <si>
    <t>Prihodi od prodaje robe i usluga</t>
  </si>
  <si>
    <t xml:space="preserve">Administrativne (upravne) pristojbe </t>
  </si>
  <si>
    <t xml:space="preserve">Grobna naknada </t>
  </si>
  <si>
    <t xml:space="preserve">Ostale upravne pristojbe </t>
  </si>
  <si>
    <t>Prihodi po posebnim propisima</t>
  </si>
  <si>
    <t xml:space="preserve">Prihodi vodnog gospodarstva </t>
  </si>
  <si>
    <t xml:space="preserve">Doprinos za šume </t>
  </si>
  <si>
    <t xml:space="preserve">Ostali nespomenuti prihodi </t>
  </si>
  <si>
    <t>Komunalne naknade i doprinosi</t>
  </si>
  <si>
    <t xml:space="preserve">Komunalni doprinos </t>
  </si>
  <si>
    <t xml:space="preserve">Komunalne naknade  </t>
  </si>
  <si>
    <t>Ostali prihodi</t>
  </si>
  <si>
    <t>Prihodi od pruženih usluga</t>
  </si>
  <si>
    <t xml:space="preserve">Prihodi od pruženih usluga </t>
  </si>
  <si>
    <t>Prihodi od prodaje nefinancijske imovine</t>
  </si>
  <si>
    <t>Prihodi od prodaje proizvodne imovine</t>
  </si>
  <si>
    <t xml:space="preserve">Prihod od prodaje građevinskih objekata </t>
  </si>
  <si>
    <t xml:space="preserve">Prihod od prodaje stanova </t>
  </si>
  <si>
    <t>Primici od zaduživanja</t>
  </si>
  <si>
    <t xml:space="preserve">Primljeni krediti i zajmovi </t>
  </si>
  <si>
    <t xml:space="preserve">Primljeni krediti od kreditnih institucija </t>
  </si>
  <si>
    <t>Vrsta rashoda i izdataka</t>
  </si>
  <si>
    <t>3</t>
  </si>
  <si>
    <t>Rashodi poslovanja</t>
  </si>
  <si>
    <t>Rashodi za zaposlene</t>
  </si>
  <si>
    <t>Plaće u novcu</t>
  </si>
  <si>
    <t xml:space="preserve">Plaće u novcu </t>
  </si>
  <si>
    <t>Ostali rashodi za zaposlene</t>
  </si>
  <si>
    <t xml:space="preserve">Ostali rashode za zaposlene </t>
  </si>
  <si>
    <t>Doprinosi za plaću</t>
  </si>
  <si>
    <t xml:space="preserve">Doprinosi za mirovinsko osiguranje </t>
  </si>
  <si>
    <t xml:space="preserve">Doprinos za zdravstveno osiguranje </t>
  </si>
  <si>
    <t>11,31,43,52</t>
  </si>
  <si>
    <t>Materijalni rashodi</t>
  </si>
  <si>
    <t xml:space="preserve">Naknade troškova zaposlenima </t>
  </si>
  <si>
    <t xml:space="preserve">Službena putovanja </t>
  </si>
  <si>
    <t xml:space="preserve">Naknade za prijevoz </t>
  </si>
  <si>
    <t xml:space="preserve">Stručno usavršavanje zaposlenika </t>
  </si>
  <si>
    <t xml:space="preserve">Ostale naknade troškova zaposlenima </t>
  </si>
  <si>
    <t>Rashodi za materijal i energiju</t>
  </si>
  <si>
    <t xml:space="preserve">Uredski materijal i ostali materijalni rashodi </t>
  </si>
  <si>
    <t xml:space="preserve">Energija </t>
  </si>
  <si>
    <t xml:space="preserve">Materijal i dijelovi za tekuće i investicijsko održavanje </t>
  </si>
  <si>
    <t>Rashodi za usluge</t>
  </si>
  <si>
    <t xml:space="preserve">Usluge telefona,interneta,pošte </t>
  </si>
  <si>
    <t xml:space="preserve">Usluge tekućeg i investicijskog održavanja </t>
  </si>
  <si>
    <t xml:space="preserve">Usluga promidžbe i informiranja </t>
  </si>
  <si>
    <t xml:space="preserve">Komunalne usluge </t>
  </si>
  <si>
    <t xml:space="preserve">Zakupnine i najamnine </t>
  </si>
  <si>
    <t xml:space="preserve">Zdravstvene i veterinarske usluge </t>
  </si>
  <si>
    <t xml:space="preserve">Intelektualne i osobne usluge </t>
  </si>
  <si>
    <t xml:space="preserve">Računalne usluge </t>
  </si>
  <si>
    <t xml:space="preserve">Ostale usluge </t>
  </si>
  <si>
    <t>Naknade troškova osobama izvan radnog odnosa</t>
  </si>
  <si>
    <t xml:space="preserve">Naknade troškova osobama izvan radnog odnosa </t>
  </si>
  <si>
    <t>Ostali nespomenuti rashodi poslovanja</t>
  </si>
  <si>
    <t xml:space="preserve">Naknade za rad predstavničkih i izvršnih tijela </t>
  </si>
  <si>
    <t xml:space="preserve">Premije osiguranja </t>
  </si>
  <si>
    <t xml:space="preserve">Reprezentacija </t>
  </si>
  <si>
    <t xml:space="preserve">Članarine </t>
  </si>
  <si>
    <t xml:space="preserve">Ostali nespomenuti rashodi poslovanja </t>
  </si>
  <si>
    <t>Financijski rashodi</t>
  </si>
  <si>
    <t>Kamate na primljene kredite</t>
  </si>
  <si>
    <t>Ostali financijski rashodi</t>
  </si>
  <si>
    <t xml:space="preserve">Bankarske usluge i usluge platnog prometa </t>
  </si>
  <si>
    <t xml:space="preserve">Ostali nespomenuti financijski rashodi </t>
  </si>
  <si>
    <t>Subvencije</t>
  </si>
  <si>
    <t xml:space="preserve">Subvencije poljoprivrednicima i obrtnicima </t>
  </si>
  <si>
    <t>Potpore</t>
  </si>
  <si>
    <t>Potpore unutar opće države</t>
  </si>
  <si>
    <t xml:space="preserve">Tekuće potpore unutar opće države </t>
  </si>
  <si>
    <t>Naknade građanima i kućanstvima</t>
  </si>
  <si>
    <t>Naknade građanima i kućanstvima iz proračuna</t>
  </si>
  <si>
    <t xml:space="preserve">Naknade građanima i kučanstvima </t>
  </si>
  <si>
    <t xml:space="preserve">Naknade građanima ikučanstvima </t>
  </si>
  <si>
    <t>Donacije i ostali rashodi</t>
  </si>
  <si>
    <t>Tekuće donacije</t>
  </si>
  <si>
    <t xml:space="preserve">Tekuće donacije </t>
  </si>
  <si>
    <t>Kapitalne pomoći</t>
  </si>
  <si>
    <t>Kapitalne pomoći državnom i javnom sektoru</t>
  </si>
  <si>
    <t>11,43,51,52,56,81</t>
  </si>
  <si>
    <t>Rashodi za nabavu nefinancijske imovine</t>
  </si>
  <si>
    <t>Rashodi za nabavu neproizvodne imovine</t>
  </si>
  <si>
    <t>Materijalna imovina - prirodna bogatstva</t>
  </si>
  <si>
    <t xml:space="preserve">Zemljište </t>
  </si>
  <si>
    <t>Nematerijalna imovina</t>
  </si>
  <si>
    <t xml:space="preserve">Ostala nematerijalna imovina </t>
  </si>
  <si>
    <t>11,43,52,56,81</t>
  </si>
  <si>
    <t>Rashodi za nabavu proizvedene dugotrajne imovine</t>
  </si>
  <si>
    <t>Građevinski objekti</t>
  </si>
  <si>
    <t xml:space="preserve">Poslovni subjekti </t>
  </si>
  <si>
    <t xml:space="preserve">Građevinski objekti-ceste ui ostali prometni objekti </t>
  </si>
  <si>
    <t xml:space="preserve">Ostali građevinski objekti </t>
  </si>
  <si>
    <t>Oprema</t>
  </si>
  <si>
    <t xml:space="preserve">Oprema </t>
  </si>
  <si>
    <t>Izdaci za financijsku imovinu i otplate kredita</t>
  </si>
  <si>
    <t>Izdaci za otplatu glavnice primljenih kredita</t>
  </si>
  <si>
    <t xml:space="preserve">Otplata glavnice primljenih kredita i zajmova </t>
  </si>
  <si>
    <t xml:space="preserve">Primljeni krediti od kreditnih instituacija </t>
  </si>
  <si>
    <t xml:space="preserve">IZVRŠENJE PRORAČUNA od 01.01.2020.- 30.06.2020. -  ZADUŽIVANJE OPĆINE MIHOVLJAN </t>
  </si>
  <si>
    <t>Izvor financiranja</t>
  </si>
  <si>
    <t>Vrsta prihoda</t>
  </si>
  <si>
    <t>2</t>
  </si>
  <si>
    <t>4</t>
  </si>
  <si>
    <t xml:space="preserve">Otplata glavnice primljenih kredita i zajmova od kreditnih i ostalih financijskih institucija </t>
  </si>
  <si>
    <t>Primici od financijske imovine i zaduživanja</t>
  </si>
  <si>
    <t>Primljeni krediti i zajmovi od kreditnih institucija</t>
  </si>
  <si>
    <t xml:space="preserve">Primljeni krediti </t>
  </si>
  <si>
    <t>Sveukupno prihodi:</t>
  </si>
  <si>
    <t>Vlastiti izvori</t>
  </si>
  <si>
    <t>Rezultat poslovanja</t>
  </si>
  <si>
    <t>Višak/manjak prihoda</t>
  </si>
  <si>
    <t>Višak prihoda iz prethodnih godina</t>
  </si>
  <si>
    <t xml:space="preserve">  </t>
  </si>
  <si>
    <t xml:space="preserve">RASHODI/IZDACI PO PRORAČUNSKIM KLASIFIKACIJAMA </t>
  </si>
  <si>
    <t xml:space="preserve">Pozicija     Broj konta    Vrsta rashoda i izdataka </t>
  </si>
  <si>
    <t>Klas.</t>
  </si>
  <si>
    <t xml:space="preserve">Izvorni plan </t>
  </si>
  <si>
    <t>Tekući plan</t>
  </si>
  <si>
    <t xml:space="preserve">Izvršenje </t>
  </si>
  <si>
    <t xml:space="preserve">za 2020. </t>
  </si>
  <si>
    <t>za 2020.</t>
  </si>
  <si>
    <t xml:space="preserve">30.06.2020. </t>
  </si>
  <si>
    <t xml:space="preserve">RAZDJEL: 001 PREDSTAVNIČKA I IZVRŠNA TIJELA, UPRAVNI ODJEL </t>
  </si>
  <si>
    <t>GLAVA: 00101 PREDSTAVNIČKA I IZVRŠNA TIJELA</t>
  </si>
  <si>
    <t xml:space="preserve">PROGRAM: 1001 RAZVOJ ZAJEDNICE  </t>
  </si>
  <si>
    <t xml:space="preserve">Aktivnost: A100101 Jednokratne pomoći obiteljima za svako rođeno dijete </t>
  </si>
  <si>
    <t>Izvor financiranja: 11, Opći prihodi i primici</t>
  </si>
  <si>
    <t>104</t>
  </si>
  <si>
    <t xml:space="preserve">Naknade građanima i kućanstvima </t>
  </si>
  <si>
    <t xml:space="preserve">Ostale  naknade građanima i kućanstvima </t>
  </si>
  <si>
    <t xml:space="preserve">Naknade građanima i kučanstivma </t>
  </si>
  <si>
    <t xml:space="preserve">Aktivnost: A100102 Crveni križ-tekuće donacije u novcu </t>
  </si>
  <si>
    <t xml:space="preserve">107 </t>
  </si>
  <si>
    <t>107</t>
  </si>
  <si>
    <t>Aktivnost: A100103 Tekuće donacije udrugama</t>
  </si>
  <si>
    <t>Izvor financiranja: 11 Opći prihodi i primici</t>
  </si>
  <si>
    <t xml:space="preserve">08 </t>
  </si>
  <si>
    <t xml:space="preserve">Donacije i ostali rashodi </t>
  </si>
  <si>
    <t>08</t>
  </si>
  <si>
    <t xml:space="preserve">Aktivnost: A100104 Udruga gradova i općina </t>
  </si>
  <si>
    <t>011</t>
  </si>
  <si>
    <t>Aktivnost: A100105 Tekuće donacije LAG Zeleni bregi</t>
  </si>
  <si>
    <t xml:space="preserve">Kapitalni projekt: K100101 Izgradnja dječjeg vrtića u Mihovljanu </t>
  </si>
  <si>
    <t xml:space="preserve">Izvor financiranja: 56   </t>
  </si>
  <si>
    <t xml:space="preserve">Fondovi EU </t>
  </si>
  <si>
    <t xml:space="preserve">062 </t>
  </si>
  <si>
    <t xml:space="preserve">Rashodi za nabavu proizvedene dugotrajne  imovine </t>
  </si>
  <si>
    <t xml:space="preserve">Građevinski objekt </t>
  </si>
  <si>
    <t>062</t>
  </si>
  <si>
    <t xml:space="preserve">Izgradnja dječjeg vrtića u Mihovljanu </t>
  </si>
  <si>
    <t>Izvor financiranja: 81, Namjenski primici od zaduživanja</t>
  </si>
  <si>
    <t xml:space="preserve">Rashodi za nabavu proizvedene dugotrajne imovine </t>
  </si>
  <si>
    <t xml:space="preserve">Kapitalni projekt: K100102 Dječja igrališta sa igralima i spravama </t>
  </si>
  <si>
    <t xml:space="preserve">Izvori financiranja: 52 Prihodi iz Državnog proračuna </t>
  </si>
  <si>
    <t xml:space="preserve">Rashodi za nabavu nefinancijske imovien </t>
  </si>
  <si>
    <t>Kapitalni projekt: K100103 Zemljište</t>
  </si>
  <si>
    <t xml:space="preserve">Rasdhodi za nabavu nefinancijske imovine </t>
  </si>
  <si>
    <t xml:space="preserve">Rashodi za nabavu imovine </t>
  </si>
  <si>
    <t xml:space="preserve">Materijalna imovina </t>
  </si>
  <si>
    <t xml:space="preserve">Zemljišta </t>
  </si>
  <si>
    <t xml:space="preserve">Kapitalni projekt: K100104 Projekti i geodezija </t>
  </si>
  <si>
    <t xml:space="preserve">Izvor financiranja: 11 Opći prihodi i primici, 52 Prihodi iz državnog proračuan </t>
  </si>
  <si>
    <t xml:space="preserve">Nematerijalna imovina </t>
  </si>
  <si>
    <t xml:space="preserve">Ostala nematerijala imovina </t>
  </si>
  <si>
    <t xml:space="preserve">PROGRAM:1004 JAVNA UPRAVA I ADMINISTRACIJA </t>
  </si>
  <si>
    <t xml:space="preserve">Aktivnost: A100401 Materijalni rashodi i rashodi za usluge </t>
  </si>
  <si>
    <t xml:space="preserve">Rashodi za materijal i enegiju </t>
  </si>
  <si>
    <t xml:space="preserve">Rashodi za usluge </t>
  </si>
  <si>
    <t xml:space="preserve">Rashodi za usluge pošte i telefona </t>
  </si>
  <si>
    <t xml:space="preserve">Rashodi za usluge (najam) </t>
  </si>
  <si>
    <t xml:space="preserve">Aktivnost: A100402 Ostali nespomenuti izdaci </t>
  </si>
  <si>
    <t xml:space="preserve">Materijalni rashodi </t>
  </si>
  <si>
    <t xml:space="preserve">Aktivnost: A100403 Intelektualne i računalne usluge  </t>
  </si>
  <si>
    <t xml:space="preserve">Izvor financiranja: 11, Opći prihodi i primici </t>
  </si>
  <si>
    <t xml:space="preserve">Usluge promiđbe i informiranja </t>
  </si>
  <si>
    <t>Aktivnost, A100104 Financijski rashodi</t>
  </si>
  <si>
    <t>04</t>
  </si>
  <si>
    <t xml:space="preserve">Financijski rashodi </t>
  </si>
  <si>
    <t xml:space="preserve">Ostali financijski rashodi </t>
  </si>
  <si>
    <t xml:space="preserve">Aktivnost: A100405 </t>
  </si>
  <si>
    <t xml:space="preserve">Javni radovi </t>
  </si>
  <si>
    <t xml:space="preserve">Izvor financiranja: 11 Opći prihodi i primici, 55 Pomoći Zavoda za zapošljavanje </t>
  </si>
  <si>
    <t xml:space="preserve">Naknade troškova    </t>
  </si>
  <si>
    <t xml:space="preserve">Naknade troškova izvan radnog odnosa </t>
  </si>
  <si>
    <t>Aktivnost: A100406 Naknade osobama izvan radnog odnosa</t>
  </si>
  <si>
    <t xml:space="preserve">Izvor financiranja: 11 Opći prihodi i primici, 55 Pomoći Zavoda za zapošljavanje  </t>
  </si>
  <si>
    <t>Aktivnost: A100107 Ostali financijski izdaci  (1% porezna)</t>
  </si>
  <si>
    <t xml:space="preserve">Izvor financiranja: 11,  Opći prihodi i primici </t>
  </si>
  <si>
    <t xml:space="preserve">Rahodi poslovanja </t>
  </si>
  <si>
    <t xml:space="preserve">Aktivnost: A100408 Naknade za rad predstavničkih i izvršnih radnih tijela, Mjesni odbori </t>
  </si>
  <si>
    <t xml:space="preserve">Naknade predstavničkim i izvršnim tijelima </t>
  </si>
  <si>
    <t>Aktivnost: A100409 Naknada zamjenika načelnika</t>
  </si>
  <si>
    <t>Aktivnost: A100410  Naknade političkim strankama</t>
  </si>
  <si>
    <t xml:space="preserve">Ostali rashodi </t>
  </si>
  <si>
    <t>Kapitalni projekt: K100401 Nabava nefinancijske imovine</t>
  </si>
  <si>
    <t xml:space="preserve">Izvor financiranja:11 Opći prihodi i primici </t>
  </si>
  <si>
    <t>Postrojenja i oprema</t>
  </si>
  <si>
    <t>Aktivnost, A100415 Kamate po kreditu za dječji vrtić u Mihovljanu</t>
  </si>
  <si>
    <t xml:space="preserve">Izvor financiranja: 11  Opći prihodi i primici </t>
  </si>
  <si>
    <t xml:space="preserve">Kamate za primljene kredite </t>
  </si>
  <si>
    <t xml:space="preserve">Kamate po kreditima </t>
  </si>
  <si>
    <t xml:space="preserve">Aktivnost, A100416 Otplate glavnice za kredit za dječji vrtić u Mihovljanu </t>
  </si>
  <si>
    <t>Izvor financiranja:</t>
  </si>
  <si>
    <t xml:space="preserve">56 Fondovi EU </t>
  </si>
  <si>
    <t xml:space="preserve">Izdaci za financijsku imovinu i otplatu kredita </t>
  </si>
  <si>
    <t xml:space="preserve">Izdaci za otplatu glavnice primljenih kredita </t>
  </si>
  <si>
    <t xml:space="preserve">Otplate glavnice kredita </t>
  </si>
  <si>
    <t xml:space="preserve">PROGRAM: 1005  ORGANIZACIJA I PROVOĐENJE ZAŠTITE I SPAŠAVANJA </t>
  </si>
  <si>
    <t>Aktivnost: A100501, Osnovna djelatnost zaštite od požara - DVD Mihovljan</t>
  </si>
  <si>
    <t>032</t>
  </si>
  <si>
    <t xml:space="preserve">Ostali rashodi      </t>
  </si>
  <si>
    <t xml:space="preserve">Aktivnost: A100502, JVP Javna vatrogasna postrojba Krapina </t>
  </si>
  <si>
    <t xml:space="preserve">Ostali nespomenuti izdaci </t>
  </si>
  <si>
    <t xml:space="preserve">Aktivnost: A100503, Organizacija i provođenje zaštite i spašavanja-Civilna zaštita </t>
  </si>
  <si>
    <t xml:space="preserve">Ostali rashodi  Civilna zaštita </t>
  </si>
  <si>
    <t xml:space="preserve">Aktivnost: A100504, Hrvatska gorska služba spašavanja HGSS </t>
  </si>
  <si>
    <t xml:space="preserve">Tekuće donaccije HGSS </t>
  </si>
  <si>
    <t xml:space="preserve">PROGRAM:1006 </t>
  </si>
  <si>
    <t xml:space="preserve">RAZVOJ I UPRAVLJANJE SUSTAVA VODOOPSKRBE,ODVODNJE I ZAŠTITE VODA </t>
  </si>
  <si>
    <t xml:space="preserve">Aktivnost:100601 Uređenje odvodnih jaraka </t>
  </si>
  <si>
    <t>Izvor financiranja: 11 Opći prihodi i primici, 43 Ostali prihodi</t>
  </si>
  <si>
    <t xml:space="preserve">066 </t>
  </si>
  <si>
    <t xml:space="preserve">Materijaln irashodi </t>
  </si>
  <si>
    <t xml:space="preserve">Tekuće i investicijsko održavanje </t>
  </si>
  <si>
    <t>066</t>
  </si>
  <si>
    <t xml:space="preserve">PROGRAM:1007  POTPORA POLJOPRIVREDI  </t>
  </si>
  <si>
    <t>Aktivnost: A100701, Poticaji u poljoprivredi</t>
  </si>
  <si>
    <t>042</t>
  </si>
  <si>
    <t xml:space="preserve">Naknade građamo,a i kućanstvima </t>
  </si>
  <si>
    <t>Pomoć građanima</t>
  </si>
  <si>
    <t xml:space="preserve">PROGRAM:1009  ODRŽAVANJE KOMUNALNE INFRASTRUKTURE </t>
  </si>
  <si>
    <t>Aktivnost: A100901, Održavanje cesta:kameni materijal i prijevoz</t>
  </si>
  <si>
    <t xml:space="preserve">Izvor financiranja: 11 Opći prihodi i primici, 52 Prihodi iz Županijskog proračuan </t>
  </si>
  <si>
    <t>045</t>
  </si>
  <si>
    <t xml:space="preserve">Rashodi za materijal i energiju </t>
  </si>
  <si>
    <t xml:space="preserve">Materijal i dij.za tek.i inv.održavanje </t>
  </si>
  <si>
    <t xml:space="preserve">Rashodi poslvoanja </t>
  </si>
  <si>
    <t xml:space="preserve">Usluge tekućeg i inv. pdržavnja </t>
  </si>
  <si>
    <t xml:space="preserve">Aktivnost: A100902, Saniranje udarnih jama na ner.cestama i uređ.bankina </t>
  </si>
  <si>
    <t xml:space="preserve">Izvor financiranja: 11 Opći prihodi i primici, 43 Prih.za pos.namjene </t>
  </si>
  <si>
    <t xml:space="preserve">Usluge tekućeg i inv. održavnaja </t>
  </si>
  <si>
    <t>Aktivnost: A100903 Usluge rada stroja</t>
  </si>
  <si>
    <t xml:space="preserve">Izvor financiranja: 11 Opći prihodi i primici, 43, Prih.za pos.nam., 52 Pomoćo Županije </t>
  </si>
  <si>
    <t xml:space="preserve">Aktivnost: A100904 Košenje bankina uz nerazvrstane ceste i zem.u vl.općine </t>
  </si>
  <si>
    <t>Aktivnost:A100905</t>
  </si>
  <si>
    <t xml:space="preserve">Cijevi za ceste i odvodnju </t>
  </si>
  <si>
    <t>Materiaj i dijelovi za tek. I inv.održ.</t>
  </si>
  <si>
    <t xml:space="preserve">Aktivnost: A100906 </t>
  </si>
  <si>
    <t xml:space="preserve">Prometni znakovi </t>
  </si>
  <si>
    <t xml:space="preserve">Rashodi za materijal  </t>
  </si>
  <si>
    <t xml:space="preserve">Materijal i dijelovi </t>
  </si>
  <si>
    <t xml:space="preserve">Kapitalni projekt: K100901 Održ.ner.cesta-asfaltiranje i presvl.asfaltom  </t>
  </si>
  <si>
    <t xml:space="preserve">Izvor financiranja: 11 Opći p. i p., 43 Prih.p.n,  52 Pomoći  iz državnog proračuan, 52 omoći  iz Županije  </t>
  </si>
  <si>
    <t xml:space="preserve">Rashodi za nabavu proizvedene dzgotraje imovine </t>
  </si>
  <si>
    <t xml:space="preserve">Građevinski objekti </t>
  </si>
  <si>
    <t xml:space="preserve">Kapitalni projekt: K100903 Nogostup i oborinska odvodnja </t>
  </si>
  <si>
    <t xml:space="preserve">Izvor financiranja: 11 Opći prihodi i primici,43 Pos.nam.,  52 Prihodi iz državnog proračuna, 52 Pomoći  iz Županijskog proračuna  </t>
  </si>
  <si>
    <t xml:space="preserve">Rashdoi za nabavu nefinancijske imovine </t>
  </si>
  <si>
    <t xml:space="preserve">Rashodi za nabavu proizvedene dugotraje  imovine </t>
  </si>
  <si>
    <t>Aktivnost: A100907 Zimska služba</t>
  </si>
  <si>
    <t xml:space="preserve">Izvor financiranja: 11 Opći p.p., 43 Prih.za pos. Nam.,  52 Pomoći  iz Županije </t>
  </si>
  <si>
    <t xml:space="preserve">Aktivnost: A100908 Održavanje javne rasvjete-potrošnja i održavanje </t>
  </si>
  <si>
    <t>Izvor financiranja: 11 Opći prihodi i primici, 43 Prihodi za posebne namjene</t>
  </si>
  <si>
    <t>064</t>
  </si>
  <si>
    <t xml:space="preserve">Kapitalni projekt: K100904 Javna rasvjeta </t>
  </si>
  <si>
    <t xml:space="preserve">Izvor financiranja: 11 Opći prihodi i primici, 43 Prihodi za posebne namjene </t>
  </si>
  <si>
    <t xml:space="preserve">Rashodi za nabavu nefinancijske imvine </t>
  </si>
  <si>
    <t xml:space="preserve">Rashodi za nabavu nefinancijske dugotrajne imovine </t>
  </si>
  <si>
    <t xml:space="preserve">Rashodi za javnu rasvjetu </t>
  </si>
  <si>
    <t xml:space="preserve">Aktivnost: A100909 Održavanje groblja i javnih površina </t>
  </si>
  <si>
    <t xml:space="preserve">Izvor financiranja: 11 Opći prihodi i primimiotaka, 31 Vlastiti izvori </t>
  </si>
  <si>
    <t xml:space="preserve">Aktivnost: A100910 Tekuće uređenje centra </t>
  </si>
  <si>
    <t xml:space="preserve">Izvor financiranja: 11 Opći prihodi i primici, 43 Pos.namjene </t>
  </si>
  <si>
    <t xml:space="preserve">Materijal i dij. za tekuće održavanje </t>
  </si>
  <si>
    <t>PROGRAM:1010  KOMUNALNA INFRASTRUKUTURE, ODRŽAVANJE  I UPRAVLJANJE IMOVINOM (OBJEKTI)</t>
  </si>
  <si>
    <t xml:space="preserve">Aktivnost: A101001 Održavanje zgrada u vlasništvu općine za redovno korištenje </t>
  </si>
  <si>
    <t>Izvor financiranja: 11 Opći prihodi i primic, 43 Prihod za posebne namjene i</t>
  </si>
  <si>
    <t>Kapitalni projekt: K101001 Zgrada općine-prozori i vrata i potkrovlje za arhivu</t>
  </si>
  <si>
    <t xml:space="preserve">Izvor financiranja: 11 Opći prihodi i primici, 43 Prihod za posebne namjene </t>
  </si>
  <si>
    <t xml:space="preserve">Rashodi za nabavu proizvedene dugotraje imovine </t>
  </si>
  <si>
    <t xml:space="preserve">Ostali objekti </t>
  </si>
  <si>
    <t xml:space="preserve">Kapitalni projekt: K101002 Društveni dom:adaptacija/sanacija  </t>
  </si>
  <si>
    <t xml:space="preserve">Izvor financiranja: 11 Opći prihodi i primici, 52 Pomoći iz državnog proračuan </t>
  </si>
  <si>
    <t xml:space="preserve">Aktivnost: A101002 Mjesno groblje staze </t>
  </si>
  <si>
    <t xml:space="preserve">Izvor financiranja: 11 Opći prihodi i primici, 31 Vlastiti izvori </t>
  </si>
  <si>
    <t xml:space="preserve">Materijalni rahodi </t>
  </si>
  <si>
    <t xml:space="preserve">Materijal i dij.za tekuće održavanje </t>
  </si>
  <si>
    <t>Usluge tekućeg održavanja</t>
  </si>
  <si>
    <t xml:space="preserve">Aktivnost:A101003 Groblje-izgrada betonskih okvira na grobnim mjestima </t>
  </si>
  <si>
    <t xml:space="preserve">Rashodi za materijal i usluge </t>
  </si>
  <si>
    <t xml:space="preserve">Kapitalni projekt: K101003 Groblje: asfaltiranje staza </t>
  </si>
  <si>
    <t xml:space="preserve">Kapitalni projekt: K101004 Groblje: Mrtvačnica Mihovljan:rekonstrukcija </t>
  </si>
  <si>
    <t xml:space="preserve">Izvor financiranja: 11 Opći prihodi i primici, 31 Vlastiti izvori, 52 Pomoći  </t>
  </si>
  <si>
    <t xml:space="preserve">Rashodi za nabavu prozvedene dugotraje imovine </t>
  </si>
  <si>
    <t xml:space="preserve">Kapitalni projekt: K101005 Centar Mihovljana </t>
  </si>
  <si>
    <t xml:space="preserve">Kapitalni projekt: K101006 Spomen ploča poginulim braniteljima </t>
  </si>
  <si>
    <t xml:space="preserve">Izvor financiranja: 11 Opći prihodi i primici, 52 Pomoči iz državnog proračuan </t>
  </si>
  <si>
    <t xml:space="preserve">Aktivnosti: A101004 Održavanje opreme i osiguranje opreme </t>
  </si>
  <si>
    <t xml:space="preserve">Ostali nespomenuti rashodi </t>
  </si>
  <si>
    <t xml:space="preserve">Kapitalni projekt: 101007 Registar, Strategija i  Projekt identifikacije imovine  </t>
  </si>
  <si>
    <t xml:space="preserve">Rashodi za nabavu neporizvedene imovine </t>
  </si>
  <si>
    <t xml:space="preserve">PROGRAM:1011  JAČANJE GOSPODARSTVA  </t>
  </si>
  <si>
    <t xml:space="preserve">Aktivnost: A101101 Subvencije obrtnicima i poduzetnicima 1% kamate na kredite </t>
  </si>
  <si>
    <t>041</t>
  </si>
  <si>
    <t xml:space="preserve">Subvencije </t>
  </si>
  <si>
    <t xml:space="preserve">Subvencije obrtnicima i poljoprivrednicima </t>
  </si>
  <si>
    <t xml:space="preserve">PROGRAM:1014 ZAŠTITA OKOLIŠA   </t>
  </si>
  <si>
    <t xml:space="preserve">Aktivnost:A101401 Sanacija odlagališta smeća i divljih odlagališta </t>
  </si>
  <si>
    <t xml:space="preserve">Izvori financiranja:11 Opći prihodi i primici , 43 Prihodi za posebne namjene </t>
  </si>
  <si>
    <t>051</t>
  </si>
  <si>
    <t xml:space="preserve">PROGRAM:1015 UNAPREĐENJE STANOVANJA    </t>
  </si>
  <si>
    <t>Aktivnost:A101501 Sufinanciranje poticanja mjera energ. Učinkovitosti za obiteljske kuće</t>
  </si>
  <si>
    <t xml:space="preserve">Izvori financiranja:11 Opći prihodi i primici </t>
  </si>
  <si>
    <t>061</t>
  </si>
  <si>
    <t xml:space="preserve">Pomoći građanima </t>
  </si>
  <si>
    <t xml:space="preserve">PROGRAM:1016 ZAŠTITA, OČUVANJE I UNAPREĐENJE ZDRAVLJA </t>
  </si>
  <si>
    <t>Aktivnost: A101601 Sufinanciranje rada veterinarskog higijeničara</t>
  </si>
  <si>
    <t>Izvor financiranja: 11, Ostali prihodi i primici</t>
  </si>
  <si>
    <t xml:space="preserve">Rashodi posslovanja </t>
  </si>
  <si>
    <t>076</t>
  </si>
  <si>
    <t xml:space="preserve">Veterinarske usluge </t>
  </si>
  <si>
    <t xml:space="preserve">Aktivnost: A101602 Deratizacija </t>
  </si>
  <si>
    <t xml:space="preserve">Aktivnost: A101603 </t>
  </si>
  <si>
    <t xml:space="preserve">Rashodi za usluge -analiza vode </t>
  </si>
  <si>
    <t>063</t>
  </si>
  <si>
    <t xml:space="preserve">Zdravestvene usluge </t>
  </si>
  <si>
    <t xml:space="preserve">Aktivnost: A101604 Opskrba pitkom vodom DVD </t>
  </si>
  <si>
    <t xml:space="preserve">PROGRAM: 1017 PREDŠKOLSKI ODGOJ </t>
  </si>
  <si>
    <t xml:space="preserve">Aktivnost: A101701 suf.  Vrtića za djecu </t>
  </si>
  <si>
    <t xml:space="preserve">091 </t>
  </si>
  <si>
    <t xml:space="preserve">Naknade građanima </t>
  </si>
  <si>
    <t>091</t>
  </si>
  <si>
    <t xml:space="preserve">Aktivnost: A101702 Predškolski odgoj  </t>
  </si>
  <si>
    <t xml:space="preserve">Izvor financiranja: 11 Opći prihodi i primici, 52 Pomoći iz Državnog proračuna </t>
  </si>
  <si>
    <t xml:space="preserve">Potpore </t>
  </si>
  <si>
    <t>Program: 1018  RAZVOJ ŠKOLSTVA/OSNOVNA,SREDNJA VISOKA</t>
  </si>
  <si>
    <t>Aktivnost: A101801</t>
  </si>
  <si>
    <t xml:space="preserve">Osnovna škola-prijevoz učenika u osnovnu školu </t>
  </si>
  <si>
    <t>096</t>
  </si>
  <si>
    <t xml:space="preserve">Nakande građanima i kućanstvima </t>
  </si>
  <si>
    <t>Aktivnost: A101802 Sufinanciranje nabave radnih bilježnica</t>
  </si>
  <si>
    <t xml:space="preserve">Izvor financiranja: 11, Opći prihodi i primici, 52 Pomoć iz Županijskog proračuna </t>
  </si>
  <si>
    <t xml:space="preserve">Aktivnost: A101803 Osnovna škola-škola plivanja </t>
  </si>
  <si>
    <t xml:space="preserve">Potpore unutar opće države </t>
  </si>
  <si>
    <t xml:space="preserve">Aktivnost: A101804 Izlet za školsku djecu </t>
  </si>
  <si>
    <t>Aktivnost: A101805 Darovi za Božić i NG i  i nakande za učenike sa 5. svih 8.g.</t>
  </si>
  <si>
    <t>Kapitalni projekt: K101801  Kapitalne pomoći OŠ - oprema</t>
  </si>
  <si>
    <t>098</t>
  </si>
  <si>
    <t xml:space="preserve">Aktivnost: A101806 Suf.prijevoza učenika i suf.učeničkih domova </t>
  </si>
  <si>
    <t>092</t>
  </si>
  <si>
    <t xml:space="preserve">Ostale nakande građanima i kućanstvima </t>
  </si>
  <si>
    <t>Aktivnost: A101807 Stipendije učenicima i studentima</t>
  </si>
  <si>
    <t xml:space="preserve">Ostale naknade građanim i kućanstvima </t>
  </si>
  <si>
    <t xml:space="preserve">PROGRAM:1019  RAZVOJ SPORTA I REKREACIJE </t>
  </si>
  <si>
    <t>Aktivnost: A101901 Program javnih potreba u sportu</t>
  </si>
  <si>
    <t xml:space="preserve">081 </t>
  </si>
  <si>
    <t xml:space="preserve">Donacije i osti rashodi </t>
  </si>
  <si>
    <t xml:space="preserve">Donacije  </t>
  </si>
  <si>
    <t>081</t>
  </si>
  <si>
    <t xml:space="preserve">PROGRAM:1020 PROMICANJE KULTURE </t>
  </si>
  <si>
    <t xml:space="preserve">Aktivnost: A102001 Obilježavanje Dana općine i Župe Mihovljan </t>
  </si>
  <si>
    <t xml:space="preserve">Proslava Dana općine i Župe Mihovljan </t>
  </si>
  <si>
    <t xml:space="preserve">082 </t>
  </si>
  <si>
    <t xml:space="preserve">Ostali rashodi poslovanja </t>
  </si>
  <si>
    <t xml:space="preserve">Ostal rashodi </t>
  </si>
  <si>
    <t>082</t>
  </si>
  <si>
    <t>Aktivnost: A102002 Udruge u kulturi i ostale organizacije</t>
  </si>
  <si>
    <t xml:space="preserve">Aktivnost: A102003 Ostali rashodi:kazališne predstave </t>
  </si>
  <si>
    <t>Aktivnost: A102004 Donacije vjerskim zajednicama</t>
  </si>
  <si>
    <t xml:space="preserve">084 </t>
  </si>
  <si>
    <t xml:space="preserve">Kapitalne pomoći </t>
  </si>
  <si>
    <t>084</t>
  </si>
  <si>
    <t xml:space="preserve">PROGRAM: 1021 SOCIJALNA SKRB </t>
  </si>
  <si>
    <t xml:space="preserve">Aktivnost: A102101 Pomoć građanima i kućanstvima-socijalne pomoći </t>
  </si>
  <si>
    <t>Izvori financiranja: 11, Opći prihodi i primici</t>
  </si>
  <si>
    <t xml:space="preserve">Rashodi poslovanjja </t>
  </si>
  <si>
    <t xml:space="preserve">Aktivnost: A102102 Pomoć građanima-sredstva za ogrijev </t>
  </si>
  <si>
    <t>Izvor financiranja: 52 Pomoći</t>
  </si>
  <si>
    <t xml:space="preserve">Ostale naknade građanima i kućanstvima </t>
  </si>
  <si>
    <t xml:space="preserve">Aktivnost: A102103 Osnovna škola-školska kuhinja/socijala </t>
  </si>
  <si>
    <t>GLAVA:00102  JEDINSTVENI UPRAVNI ODJEL</t>
  </si>
  <si>
    <t>Program: 1004 JAVNA UPRAVA I ADMINISTRACIJA</t>
  </si>
  <si>
    <t>Aktivnost: A100401 Rashodi za zaposlene - plaće</t>
  </si>
  <si>
    <t xml:space="preserve">Rashodi za zaposlene </t>
  </si>
  <si>
    <t xml:space="preserve">Plaća </t>
  </si>
  <si>
    <t>Plaća</t>
  </si>
  <si>
    <t xml:space="preserve">Doprinosi na plaće </t>
  </si>
  <si>
    <t xml:space="preserve">Doprinos za mirovinsko osiguranje </t>
  </si>
  <si>
    <t>Aktivnost: A100402 Ostali rashodi za zaposlene</t>
  </si>
  <si>
    <t xml:space="preserve">Ostali izdaci z zaposlene </t>
  </si>
  <si>
    <t xml:space="preserve">Ostale naknade zaposlenima -tr.vl.auta u sl.svrhe </t>
  </si>
  <si>
    <t>Izvori financiranja:</t>
  </si>
  <si>
    <t xml:space="preserve">11 Opći prihodi i primici </t>
  </si>
  <si>
    <t xml:space="preserve">31 Vlastiti prihodi </t>
  </si>
  <si>
    <t xml:space="preserve">43 Prihodi za posebne namjene </t>
  </si>
  <si>
    <t xml:space="preserve">52 Prihodi iz županijskog proračuna </t>
  </si>
  <si>
    <t xml:space="preserve">52 Prihodi i primici iz državnog prračuna </t>
  </si>
  <si>
    <t xml:space="preserve">55 Pomoći od zavoda za zapošljavanje </t>
  </si>
  <si>
    <t xml:space="preserve">56 Prihodi i primici-EU fondovi </t>
  </si>
  <si>
    <t xml:space="preserve">81 Namjenski prihodi od zaduživanja </t>
  </si>
  <si>
    <t>PRORAČUN OPĆINE MIHOVLJAN ZA 2020. I PROJEKCIJA 2021.-2022.  PO FUNKCIJSKOJ KLASIFIKACIJI</t>
  </si>
  <si>
    <t>RAČUN</t>
  </si>
  <si>
    <t>OPIS RAČUNA</t>
  </si>
  <si>
    <t xml:space="preserve">30.06.2019. </t>
  </si>
  <si>
    <t>6/3</t>
  </si>
  <si>
    <t>6/5</t>
  </si>
  <si>
    <t>1</t>
  </si>
  <si>
    <t>U K U P N O</t>
  </si>
  <si>
    <t>01</t>
  </si>
  <si>
    <t>OPĆE JAVNE USLUGE</t>
  </si>
  <si>
    <t xml:space="preserve">IZVRŠNA I ZAKONODAVNA TIJELA, FINANCIJSKI POSLOVI </t>
  </si>
  <si>
    <t>0111</t>
  </si>
  <si>
    <t xml:space="preserve">Izvršna i zakonodavna tijela </t>
  </si>
  <si>
    <t>0112</t>
  </si>
  <si>
    <t xml:space="preserve">Izdaci vezani za službenike </t>
  </si>
  <si>
    <t>0113</t>
  </si>
  <si>
    <t xml:space="preserve">Ostali financijski poslovi </t>
  </si>
  <si>
    <t>03</t>
  </si>
  <si>
    <t>JAVNI RED I SIGURNOST</t>
  </si>
  <si>
    <t>USLUGE PROTUPOŽARNE ZAŠTITE</t>
  </si>
  <si>
    <t>0320</t>
  </si>
  <si>
    <t xml:space="preserve">Usluge protupožarne zaštite i civilne zaštite </t>
  </si>
  <si>
    <t>EKONOMSKI POSLOVI</t>
  </si>
  <si>
    <t>OPĆI EKONOMSKI,TRGOVAČKI I POSLOVI VEZANI UZ RAD</t>
  </si>
  <si>
    <t>0412</t>
  </si>
  <si>
    <t xml:space="preserve">Opći poslovi vezani za rad </t>
  </si>
  <si>
    <t>0413</t>
  </si>
  <si>
    <t xml:space="preserve">Financijski izdaci </t>
  </si>
  <si>
    <t>POLJOPRIVREDA,ŠUMARSTVO,RIBARSTVO I LOV</t>
  </si>
  <si>
    <t>0421</t>
  </si>
  <si>
    <t>Poljoprivreda</t>
  </si>
  <si>
    <t>043</t>
  </si>
  <si>
    <t>GORIVO I ENERGIJA</t>
  </si>
  <si>
    <t>0432</t>
  </si>
  <si>
    <t xml:space="preserve">Prirodni plin </t>
  </si>
  <si>
    <t>0435</t>
  </si>
  <si>
    <t xml:space="preserve">Električna energija </t>
  </si>
  <si>
    <t>0436</t>
  </si>
  <si>
    <t>Ostale vrste energije</t>
  </si>
  <si>
    <t>PROMET</t>
  </si>
  <si>
    <t>0451</t>
  </si>
  <si>
    <t>Cestovni promet</t>
  </si>
  <si>
    <t>05</t>
  </si>
  <si>
    <t>ZAŠTITA OKOLIŠA</t>
  </si>
  <si>
    <t>GOSPODARENJE OTPADOM</t>
  </si>
  <si>
    <t>0510</t>
  </si>
  <si>
    <t>Gospodarenje otpadom</t>
  </si>
  <si>
    <t>06</t>
  </si>
  <si>
    <t>USLUGE UNAPREĐENJA  ZAJEDNICE</t>
  </si>
  <si>
    <t>RAZVOJ STANOVANJA</t>
  </si>
  <si>
    <t>0610</t>
  </si>
  <si>
    <t>Razvoj stanovanja</t>
  </si>
  <si>
    <t>RAZVOJ ZAJEDNICE</t>
  </si>
  <si>
    <t>0620</t>
  </si>
  <si>
    <t xml:space="preserve">Razvoj zajednice 4-KAPITALNO ( BEZ ASFALTIRANJA) </t>
  </si>
  <si>
    <t>OPSKRBA VODOM</t>
  </si>
  <si>
    <t>0630</t>
  </si>
  <si>
    <t>Opskrba vodom</t>
  </si>
  <si>
    <t>ULIČNA RASVJETA</t>
  </si>
  <si>
    <t>0640</t>
  </si>
  <si>
    <t>Ulična rasvjeta</t>
  </si>
  <si>
    <t>RASHODI VEZANI ZA STANOVANJE I KOM.POGODNOSTI KOJI NISU D.S.</t>
  </si>
  <si>
    <t>0660</t>
  </si>
  <si>
    <t xml:space="preserve">Ostale komunalne djelatnosti </t>
  </si>
  <si>
    <t>7</t>
  </si>
  <si>
    <t xml:space="preserve">ZAŠTITA I UNAPREĐENJE ZDRAVLJA </t>
  </si>
  <si>
    <t xml:space="preserve">Rashodi vezani uz zdravlje </t>
  </si>
  <si>
    <t>REKREACIJA,KULTURA I RELIGIJA</t>
  </si>
  <si>
    <t>SLUŽBE REKREACIJE I SPORTA</t>
  </si>
  <si>
    <t>0810</t>
  </si>
  <si>
    <t>Službe rekreacije i sporta</t>
  </si>
  <si>
    <t>SLUŽBE KULTURE</t>
  </si>
  <si>
    <t>0820</t>
  </si>
  <si>
    <t>Službe kulture</t>
  </si>
  <si>
    <t>RELIGIJSKE I DRUGE SLUŽBE ZAJEDNICE</t>
  </si>
  <si>
    <t>0840</t>
  </si>
  <si>
    <t>Religijske  i druge službe zajednice</t>
  </si>
  <si>
    <t>086</t>
  </si>
  <si>
    <t>RASHODI ZA REKREACIJU,KULTURU I RELIGIJU KOJI NISU DRUGDJE S</t>
  </si>
  <si>
    <t>0860</t>
  </si>
  <si>
    <t>Rashodi za rekreaciju,kulturu i religiju koji nisu d.svrstan</t>
  </si>
  <si>
    <t>09</t>
  </si>
  <si>
    <t>OBRAZOVANJE</t>
  </si>
  <si>
    <t>PREDŠKOLSKO I OSNOVNO OBRAZOVANJE</t>
  </si>
  <si>
    <t>0911</t>
  </si>
  <si>
    <t>Predškolsko obrazovanje</t>
  </si>
  <si>
    <t>Osnovnoškolsko obrazovanje -RSD.BILJEŽNICE</t>
  </si>
  <si>
    <t>0961</t>
  </si>
  <si>
    <t>Osnovno obrazovanje-PRIJ., 8G, I OST.</t>
  </si>
  <si>
    <t>0981</t>
  </si>
  <si>
    <t xml:space="preserve">Osnovno obrazovanje -OPREMA </t>
  </si>
  <si>
    <t>Srednjoškolsko obrazovanje</t>
  </si>
  <si>
    <t>0921</t>
  </si>
  <si>
    <t xml:space="preserve">Srednjoškolsko obrazovanje-PRIJ. SŠ +DOM </t>
  </si>
  <si>
    <t>0922</t>
  </si>
  <si>
    <t xml:space="preserve">Srednjoškolsko i vrše obrazovanje -STIPENDIJE </t>
  </si>
  <si>
    <t>10</t>
  </si>
  <si>
    <t>SOCIJALNA ZAŠTITA</t>
  </si>
  <si>
    <t>SOCIJALNA POMOĆ STAVNOVNIŠTVU</t>
  </si>
  <si>
    <t>1070</t>
  </si>
  <si>
    <t>Socijlana pomoć stanov.koje nije obuhv.redov.socijal.program</t>
  </si>
  <si>
    <t>AKTIVNOSTI SOCIJALNE ZAŠTITE KOJI NISU DRUGDJE SVRSTANI</t>
  </si>
  <si>
    <t>Aktivnosti socij.zaštite koji nisu drugdje svrstane</t>
  </si>
  <si>
    <t xml:space="preserve">OPIS IZVORA FINANCIRANJA </t>
  </si>
  <si>
    <t xml:space="preserve">PRIHODI </t>
  </si>
  <si>
    <t>11</t>
  </si>
  <si>
    <t>Opći prihodi i primici (61,641,6513)</t>
  </si>
  <si>
    <t>31</t>
  </si>
  <si>
    <t>Prihodi od pruženih usluga (6615)</t>
  </si>
  <si>
    <t>Prihodi za posebne namjene (642,6512,652,653,7)</t>
  </si>
  <si>
    <t xml:space="preserve">Prihodi i primici iz županijskog proračuana (633) </t>
  </si>
  <si>
    <t>52</t>
  </si>
  <si>
    <t>Prihodi i primici iz državnog proračuna (633)</t>
  </si>
  <si>
    <t>Prihodi i primici- EU fondovi (638)</t>
  </si>
  <si>
    <t>55</t>
  </si>
  <si>
    <t>Pomoći od zavoda za zapošljavanje (634)</t>
  </si>
  <si>
    <t>Primici od zaduživanja (842)</t>
  </si>
  <si>
    <t>99</t>
  </si>
  <si>
    <t>UKUPNO PRIHODI</t>
  </si>
  <si>
    <t xml:space="preserve">RASHODI </t>
  </si>
  <si>
    <t>Prihodi iz županijskog proračuna (633)</t>
  </si>
  <si>
    <t xml:space="preserve">Prihodi i primici iz državnog proračuna (633) </t>
  </si>
  <si>
    <t>Primici od zaduživanja 842)</t>
  </si>
  <si>
    <t>UKUPNO RASHODI</t>
  </si>
  <si>
    <t>Članak 3.</t>
  </si>
  <si>
    <t>Polugodišnji izvještaj o izvršenju Proračuna Općine Mihovljan za 2020. godinu objavit će se u Službenom glasniku Krapinsko - zagorske</t>
  </si>
  <si>
    <t xml:space="preserve"> županije i na WEB stranici Općine Mihovljan i stupa na snagu osmi dan od dana objave</t>
  </si>
  <si>
    <t>KLASA:</t>
  </si>
  <si>
    <t>URBROJ:</t>
  </si>
  <si>
    <t>2211/07-20-10</t>
  </si>
  <si>
    <t xml:space="preserve">OPĆI DIO </t>
  </si>
  <si>
    <t xml:space="preserve">POSEBNI DIO </t>
  </si>
  <si>
    <t xml:space="preserve">Članak 2. </t>
  </si>
  <si>
    <t>Prikaz ukupnih prihoda i primitaka te rashoda i izdataka utvrđuju se prema: ekonomskoj klasifikaciji, programskoj klasifikaciji, funkcijskoj klasifikaciji i izvorima financiranja.</t>
  </si>
  <si>
    <t xml:space="preserve">RAZLIKA-VIŠAK /MANJAK </t>
  </si>
  <si>
    <t xml:space="preserve">ZADUŽIVANJE </t>
  </si>
  <si>
    <t xml:space="preserve">Tekući plan 2020. </t>
  </si>
  <si>
    <t xml:space="preserve">Izvršenje 30.06.2020. Indeks </t>
  </si>
  <si>
    <t xml:space="preserve">Indeks </t>
  </si>
  <si>
    <t xml:space="preserve">UKUPNO PRIHODI </t>
  </si>
  <si>
    <t>2.257.220,43</t>
  </si>
  <si>
    <t>16.800.000,00</t>
  </si>
  <si>
    <t>2.211.914,64</t>
  </si>
  <si>
    <t>0,98</t>
  </si>
  <si>
    <t>0,14</t>
  </si>
  <si>
    <t>RASHODI UKUPNO:</t>
  </si>
  <si>
    <t xml:space="preserve">1.323.946,03 </t>
  </si>
  <si>
    <t>1,30</t>
  </si>
  <si>
    <t>0,11</t>
  </si>
  <si>
    <t xml:space="preserve">B.RAČUN ZADUŽIVANJA I FINANCIRNJA </t>
  </si>
  <si>
    <t xml:space="preserve">C. RASPOLOŽIVA SREDSTVA IZ PRETHODNIH GODINA </t>
  </si>
  <si>
    <t xml:space="preserve">POLUGODIŠNJI IZVJŠTAJ O IZVRŠENJU PRORAČUNA za razdoblje od 01.01.2020. do 30.06.2020. PO IZVORIMA FINANCIRANJA </t>
  </si>
  <si>
    <t xml:space="preserve">Mihovljan, 23.rujan 2020.  </t>
  </si>
  <si>
    <t xml:space="preserve">PREDSJEDNIK OPĆINSKOG VIJEĆA </t>
  </si>
  <si>
    <t xml:space="preserve">Željko Čleković </t>
  </si>
  <si>
    <t xml:space="preserve">IZVRŠENJE PRORAČUNA ZA PERIOD OD 01.01. DO 30.06.2020. PO PROGRAMSKOJ KLASIFIKACIJI </t>
  </si>
  <si>
    <t>400-08/19-01/01</t>
  </si>
  <si>
    <t>REPUBLIKA HRVATSKA</t>
  </si>
  <si>
    <t>OPĆINA MIHOVLJAN</t>
  </si>
  <si>
    <t>OPĆINSKO VIJEĆE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</si>
</sst>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2" x14ac:knownFonts="1">
    <font>
      <sz val="11"/>
      <color rgb="FF333333"/>
      <name val="Calibri"/>
    </font>
    <font>
      <b/>
      <sz val="11"/>
      <color rgb="FF333333"/>
      <name val="Calibri"/>
    </font>
    <font>
      <b/>
      <sz val="12"/>
      <color rgb="FF333333"/>
      <name val="Calibri"/>
    </font>
    <font>
      <b/>
      <sz val="10"/>
      <color rgb="FF333333"/>
      <name val="Calibri"/>
    </font>
    <font>
      <sz val="11"/>
      <color theme="1"/>
      <name val="Calibri"/>
    </font>
    <font>
      <sz val="11"/>
      <name val="Calibri"/>
    </font>
    <font>
      <sz val="10"/>
      <color rgb="FF333333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6"/>
      <color theme="1"/>
      <name val="Calibri"/>
    </font>
    <font>
      <b/>
      <sz val="15"/>
      <color theme="1"/>
      <name val="Calibri"/>
    </font>
    <font>
      <b/>
      <sz val="10"/>
      <color theme="1"/>
      <name val="Calibri"/>
    </font>
    <font>
      <u/>
      <sz val="11"/>
      <color theme="1"/>
      <name val="Calibri"/>
    </font>
    <font>
      <sz val="10"/>
      <color theme="1"/>
      <name val="Calibri"/>
    </font>
    <font>
      <b/>
      <sz val="11"/>
      <color theme="1"/>
      <name val="Calibri"/>
      <family val="2"/>
      <charset val="238"/>
    </font>
    <font>
      <b/>
      <sz val="11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sz val="11"/>
      <color rgb="FF333333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hair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/>
      <top style="hair">
        <color rgb="FF000000"/>
      </top>
      <bottom/>
      <diagonal/>
    </border>
  </borders>
  <cellStyleXfs count="1">
    <xf numFmtId="0" fontId="0" fillId="0" borderId="0"/>
  </cellStyleXfs>
  <cellXfs count="202">
    <xf numFmtId="0" fontId="0" fillId="0" borderId="0" xfId="0" applyFont="1" applyAlignment="1"/>
    <xf numFmtId="0" fontId="1" fillId="0" borderId="0" xfId="0" applyFont="1" applyAlignment="1">
      <alignment vertical="center"/>
    </xf>
    <xf numFmtId="4" fontId="0" fillId="0" borderId="0" xfId="0" applyNumberFormat="1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2" fillId="0" borderId="0" xfId="0" applyFont="1" applyAlignment="1"/>
    <xf numFmtId="4" fontId="2" fillId="0" borderId="0" xfId="0" applyNumberFormat="1" applyFont="1" applyAlignme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/>
    <xf numFmtId="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4" fontId="3" fillId="0" borderId="0" xfId="0" applyNumberFormat="1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/>
    <xf numFmtId="0" fontId="4" fillId="0" borderId="0" xfId="0" applyFont="1" applyAlignment="1"/>
    <xf numFmtId="4" fontId="0" fillId="0" borderId="0" xfId="0" applyNumberFormat="1" applyFont="1" applyAlignment="1"/>
    <xf numFmtId="4" fontId="1" fillId="0" borderId="0" xfId="0" applyNumberFormat="1" applyFont="1" applyAlignment="1"/>
    <xf numFmtId="0" fontId="0" fillId="0" borderId="0" xfId="0" applyFont="1" applyAlignment="1">
      <alignment shrinkToFit="1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right"/>
    </xf>
    <xf numFmtId="4" fontId="0" fillId="0" borderId="3" xfId="0" applyNumberFormat="1" applyFont="1" applyBorder="1" applyAlignment="1">
      <alignment horizontal="right" vertical="center"/>
    </xf>
    <xf numFmtId="4" fontId="0" fillId="0" borderId="3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4" fontId="3" fillId="0" borderId="1" xfId="0" applyNumberFormat="1" applyFont="1" applyBorder="1" applyAlignment="1"/>
    <xf numFmtId="0" fontId="3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1" fillId="0" borderId="1" xfId="0" applyNumberFormat="1" applyFont="1" applyBorder="1" applyAlignment="1"/>
    <xf numFmtId="4" fontId="1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/>
    <xf numFmtId="4" fontId="0" fillId="0" borderId="1" xfId="0" applyNumberFormat="1" applyFont="1" applyBorder="1" applyAlignment="1"/>
    <xf numFmtId="4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/>
    <xf numFmtId="4" fontId="0" fillId="0" borderId="5" xfId="0" applyNumberFormat="1" applyFont="1" applyBorder="1" applyAlignment="1"/>
    <xf numFmtId="4" fontId="0" fillId="0" borderId="5" xfId="0" applyNumberFormat="1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6" xfId="0" applyFont="1" applyBorder="1" applyAlignment="1"/>
    <xf numFmtId="4" fontId="0" fillId="0" borderId="6" xfId="0" applyNumberFormat="1" applyFont="1" applyBorder="1" applyAlignment="1"/>
    <xf numFmtId="4" fontId="0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/>
    <xf numFmtId="4" fontId="1" fillId="0" borderId="6" xfId="0" applyNumberFormat="1" applyFont="1" applyBorder="1" applyAlignment="1"/>
    <xf numFmtId="4" fontId="1" fillId="0" borderId="6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4" xfId="0" applyFont="1" applyBorder="1" applyAlignment="1">
      <alignment horizontal="left"/>
    </xf>
    <xf numFmtId="4" fontId="0" fillId="0" borderId="4" xfId="0" applyNumberFormat="1" applyFont="1" applyBorder="1" applyAlignment="1"/>
    <xf numFmtId="4" fontId="0" fillId="0" borderId="4" xfId="0" applyNumberFormat="1" applyFont="1" applyBorder="1" applyAlignment="1">
      <alignment horizontal="center"/>
    </xf>
    <xf numFmtId="0" fontId="0" fillId="0" borderId="3" xfId="0" applyFont="1" applyBorder="1" applyAlignment="1"/>
    <xf numFmtId="0" fontId="3" fillId="0" borderId="0" xfId="0" applyFont="1" applyAlignment="1"/>
    <xf numFmtId="49" fontId="0" fillId="0" borderId="0" xfId="0" applyNumberFormat="1" applyFont="1" applyAlignme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/>
    <xf numFmtId="4" fontId="0" fillId="0" borderId="8" xfId="0" applyNumberFormat="1" applyFont="1" applyBorder="1" applyAlignment="1"/>
    <xf numFmtId="4" fontId="0" fillId="0" borderId="8" xfId="0" applyNumberFormat="1" applyFont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8" xfId="0" applyFont="1" applyBorder="1" applyAlignment="1">
      <alignment wrapText="1"/>
    </xf>
    <xf numFmtId="4" fontId="0" fillId="0" borderId="8" xfId="0" applyNumberFormat="1" applyFont="1" applyBorder="1" applyAlignment="1">
      <alignment wrapText="1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14" xfId="0" applyFont="1" applyBorder="1" applyAlignment="1"/>
    <xf numFmtId="4" fontId="0" fillId="0" borderId="9" xfId="0" applyNumberFormat="1" applyFont="1" applyBorder="1" applyAlignment="1"/>
    <xf numFmtId="4" fontId="0" fillId="0" borderId="14" xfId="0" applyNumberFormat="1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4" fontId="0" fillId="0" borderId="8" xfId="0" applyNumberFormat="1" applyFont="1" applyBorder="1" applyAlignment="1">
      <alignment horizontal="center" wrapText="1"/>
    </xf>
    <xf numFmtId="4" fontId="0" fillId="0" borderId="11" xfId="0" applyNumberFormat="1" applyFont="1" applyBorder="1" applyAlignment="1">
      <alignment horizontal="center" wrapText="1"/>
    </xf>
    <xf numFmtId="0" fontId="0" fillId="0" borderId="2" xfId="0" applyFont="1" applyBorder="1" applyAlignment="1"/>
    <xf numFmtId="4" fontId="0" fillId="0" borderId="2" xfId="0" applyNumberFormat="1" applyFont="1" applyBorder="1" applyAlignment="1"/>
    <xf numFmtId="4" fontId="0" fillId="0" borderId="2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/>
    <xf numFmtId="4" fontId="7" fillId="0" borderId="0" xfId="0" applyNumberFormat="1" applyFont="1" applyAlignment="1"/>
    <xf numFmtId="0" fontId="8" fillId="0" borderId="0" xfId="0" applyFont="1" applyAlignment="1"/>
    <xf numFmtId="0" fontId="9" fillId="0" borderId="0" xfId="0" applyFont="1" applyAlignment="1"/>
    <xf numFmtId="49" fontId="9" fillId="0" borderId="0" xfId="0" applyNumberFormat="1" applyFont="1" applyAlignment="1"/>
    <xf numFmtId="2" fontId="10" fillId="0" borderId="0" xfId="0" applyNumberFormat="1" applyFont="1" applyAlignment="1"/>
    <xf numFmtId="2" fontId="7" fillId="0" borderId="0" xfId="0" applyNumberFormat="1" applyFont="1" applyAlignment="1"/>
    <xf numFmtId="49" fontId="8" fillId="0" borderId="0" xfId="0" applyNumberFormat="1" applyFont="1" applyAlignment="1"/>
    <xf numFmtId="49" fontId="7" fillId="0" borderId="0" xfId="0" applyNumberFormat="1" applyFont="1" applyAlignment="1"/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" fontId="9" fillId="0" borderId="0" xfId="0" applyNumberFormat="1" applyFont="1" applyAlignment="1"/>
    <xf numFmtId="164" fontId="9" fillId="0" borderId="0" xfId="0" applyNumberFormat="1" applyFont="1" applyAlignment="1"/>
    <xf numFmtId="0" fontId="11" fillId="0" borderId="0" xfId="0" applyFont="1" applyAlignment="1"/>
    <xf numFmtId="49" fontId="11" fillId="0" borderId="0" xfId="0" applyNumberFormat="1" applyFont="1" applyAlignment="1"/>
    <xf numFmtId="4" fontId="12" fillId="0" borderId="0" xfId="0" applyNumberFormat="1" applyFont="1" applyAlignment="1"/>
    <xf numFmtId="164" fontId="10" fillId="0" borderId="0" xfId="0" applyNumberFormat="1" applyFont="1" applyAlignment="1"/>
    <xf numFmtId="49" fontId="10" fillId="0" borderId="0" xfId="0" applyNumberFormat="1" applyFont="1" applyAlignment="1"/>
    <xf numFmtId="0" fontId="7" fillId="0" borderId="4" xfId="0" applyFont="1" applyBorder="1" applyAlignment="1"/>
    <xf numFmtId="49" fontId="7" fillId="0" borderId="4" xfId="0" applyNumberFormat="1" applyFont="1" applyBorder="1" applyAlignment="1"/>
    <xf numFmtId="4" fontId="7" fillId="0" borderId="4" xfId="0" applyNumberFormat="1" applyFont="1" applyBorder="1" applyAlignment="1"/>
    <xf numFmtId="0" fontId="7" fillId="0" borderId="17" xfId="0" applyFont="1" applyBorder="1" applyAlignment="1"/>
    <xf numFmtId="49" fontId="7" fillId="0" borderId="17" xfId="0" applyNumberFormat="1" applyFont="1" applyBorder="1" applyAlignment="1"/>
    <xf numFmtId="4" fontId="7" fillId="0" borderId="17" xfId="0" applyNumberFormat="1" applyFont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4" fontId="8" fillId="0" borderId="0" xfId="0" applyNumberFormat="1" applyFont="1" applyAlignment="1"/>
    <xf numFmtId="0" fontId="13" fillId="0" borderId="0" xfId="0" applyFont="1" applyAlignment="1"/>
    <xf numFmtId="0" fontId="10" fillId="0" borderId="0" xfId="0" applyFont="1" applyAlignment="1"/>
    <xf numFmtId="4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49" fontId="15" fillId="0" borderId="0" xfId="0" applyNumberFormat="1" applyFont="1" applyAlignment="1"/>
    <xf numFmtId="1" fontId="13" fillId="0" borderId="0" xfId="0" applyNumberFormat="1" applyFont="1" applyAlignment="1"/>
    <xf numFmtId="2" fontId="15" fillId="0" borderId="0" xfId="0" applyNumberFormat="1" applyFont="1" applyAlignment="1"/>
    <xf numFmtId="1" fontId="15" fillId="0" borderId="0" xfId="0" applyNumberFormat="1" applyFont="1" applyAlignment="1"/>
    <xf numFmtId="49" fontId="13" fillId="0" borderId="0" xfId="0" applyNumberFormat="1" applyFont="1" applyAlignment="1"/>
    <xf numFmtId="49" fontId="15" fillId="0" borderId="0" xfId="0" applyNumberFormat="1" applyFont="1" applyAlignment="1">
      <alignment horizontal="center"/>
    </xf>
    <xf numFmtId="4" fontId="13" fillId="0" borderId="0" xfId="0" applyNumberFormat="1" applyFont="1" applyAlignment="1"/>
    <xf numFmtId="2" fontId="13" fillId="0" borderId="0" xfId="0" applyNumberFormat="1" applyFont="1" applyAlignment="1"/>
    <xf numFmtId="4" fontId="15" fillId="0" borderId="0" xfId="0" applyNumberFormat="1" applyFont="1" applyAlignment="1"/>
    <xf numFmtId="49" fontId="15" fillId="0" borderId="0" xfId="0" applyNumberFormat="1" applyFont="1" applyAlignment="1">
      <alignment horizontal="left"/>
    </xf>
    <xf numFmtId="1" fontId="7" fillId="0" borderId="0" xfId="0" applyNumberFormat="1" applyFont="1" applyAlignment="1"/>
    <xf numFmtId="1" fontId="8" fillId="0" borderId="0" xfId="0" applyNumberFormat="1" applyFont="1" applyAlignment="1"/>
    <xf numFmtId="1" fontId="7" fillId="0" borderId="0" xfId="0" applyNumberFormat="1" applyFont="1" applyAlignment="1">
      <alignment horizontal="left"/>
    </xf>
    <xf numFmtId="2" fontId="8" fillId="0" borderId="0" xfId="0" applyNumberFormat="1" applyFont="1" applyAlignment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shrinkToFit="1"/>
    </xf>
    <xf numFmtId="0" fontId="16" fillId="0" borderId="0" xfId="0" applyFont="1"/>
    <xf numFmtId="0" fontId="17" fillId="0" borderId="0" xfId="0" applyFont="1" applyAlignment="1"/>
    <xf numFmtId="4" fontId="17" fillId="0" borderId="0" xfId="0" applyNumberFormat="1" applyFont="1" applyAlignment="1"/>
    <xf numFmtId="0" fontId="17" fillId="0" borderId="0" xfId="0" applyFont="1" applyAlignment="1">
      <alignment vertical="center"/>
    </xf>
    <xf numFmtId="4" fontId="18" fillId="0" borderId="0" xfId="0" applyNumberFormat="1" applyFont="1" applyAlignment="1"/>
    <xf numFmtId="0" fontId="19" fillId="0" borderId="0" xfId="0" applyFont="1" applyAlignment="1"/>
    <xf numFmtId="0" fontId="17" fillId="0" borderId="1" xfId="0" applyFont="1" applyBorder="1" applyAlignment="1">
      <alignment vertical="center"/>
    </xf>
    <xf numFmtId="49" fontId="17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17" fillId="0" borderId="1" xfId="0" applyFont="1" applyBorder="1" applyAlignment="1"/>
    <xf numFmtId="49" fontId="17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vertical="center"/>
    </xf>
    <xf numFmtId="0" fontId="16" fillId="0" borderId="0" xfId="0" applyFont="1" applyAlignment="1"/>
    <xf numFmtId="0" fontId="21" fillId="0" borderId="0" xfId="0" applyFont="1" applyAlignment="1"/>
    <xf numFmtId="1" fontId="16" fillId="0" borderId="0" xfId="0" applyNumberFormat="1" applyFont="1" applyAlignment="1"/>
    <xf numFmtId="0" fontId="7" fillId="0" borderId="0" xfId="0" applyFont="1" applyFill="1" applyAlignment="1">
      <alignment vertical="center"/>
    </xf>
    <xf numFmtId="0" fontId="8" fillId="0" borderId="16" xfId="0" applyFont="1" applyFill="1" applyBorder="1" applyAlignment="1"/>
    <xf numFmtId="0" fontId="20" fillId="0" borderId="16" xfId="0" applyFont="1" applyFill="1" applyBorder="1" applyAlignment="1"/>
    <xf numFmtId="49" fontId="8" fillId="0" borderId="16" xfId="0" applyNumberFormat="1" applyFont="1" applyFill="1" applyBorder="1" applyAlignment="1"/>
    <xf numFmtId="4" fontId="8" fillId="0" borderId="16" xfId="0" applyNumberFormat="1" applyFont="1" applyFill="1" applyBorder="1" applyAlignment="1"/>
    <xf numFmtId="164" fontId="9" fillId="0" borderId="16" xfId="0" applyNumberFormat="1" applyFont="1" applyFill="1" applyBorder="1" applyAlignment="1"/>
    <xf numFmtId="0" fontId="7" fillId="0" borderId="0" xfId="0" applyFont="1" applyFill="1" applyAlignment="1"/>
    <xf numFmtId="0" fontId="0" fillId="0" borderId="0" xfId="0" applyFont="1" applyFill="1" applyAlignment="1"/>
    <xf numFmtId="0" fontId="9" fillId="0" borderId="0" xfId="0" applyFont="1" applyFill="1" applyAlignment="1"/>
    <xf numFmtId="49" fontId="9" fillId="0" borderId="0" xfId="0" applyNumberFormat="1" applyFont="1" applyFill="1" applyAlignment="1"/>
    <xf numFmtId="4" fontId="9" fillId="0" borderId="0" xfId="0" applyNumberFormat="1" applyFont="1" applyFill="1" applyAlignment="1"/>
    <xf numFmtId="164" fontId="9" fillId="0" borderId="0" xfId="0" applyNumberFormat="1" applyFont="1" applyFill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8"/>
  <sheetViews>
    <sheetView tabSelected="1" topLeftCell="A913" workbookViewId="0">
      <selection activeCell="E6" sqref="E6"/>
    </sheetView>
  </sheetViews>
  <sheetFormatPr defaultColWidth="14.42578125" defaultRowHeight="15" customHeight="1" x14ac:dyDescent="0.25"/>
  <cols>
    <col min="1" max="1" width="8.28515625" customWidth="1"/>
    <col min="2" max="2" width="10.7109375" customWidth="1"/>
    <col min="3" max="3" width="50.7109375" customWidth="1"/>
    <col min="4" max="4" width="16.85546875" customWidth="1"/>
    <col min="5" max="5" width="14.7109375" customWidth="1"/>
    <col min="6" max="6" width="16.7109375" customWidth="1"/>
    <col min="7" max="7" width="17.42578125" customWidth="1"/>
    <col min="8" max="8" width="10.5703125" customWidth="1"/>
    <col min="9" max="9" width="8.7109375" customWidth="1"/>
    <col min="10" max="26" width="8" customWidth="1"/>
  </cols>
  <sheetData>
    <row r="1" spans="1:26" x14ac:dyDescent="0.25">
      <c r="A1" s="200" t="s">
        <v>631</v>
      </c>
      <c r="B1" s="200"/>
      <c r="C1" s="200"/>
      <c r="D1" s="2"/>
    </row>
    <row r="2" spans="1:26" s="166" customFormat="1" x14ac:dyDescent="0.25">
      <c r="A2" s="200" t="s">
        <v>632</v>
      </c>
      <c r="B2" s="200"/>
      <c r="C2" s="200"/>
      <c r="D2" s="20"/>
    </row>
    <row r="3" spans="1:26" s="166" customFormat="1" x14ac:dyDescent="0.25">
      <c r="A3" s="201" t="s">
        <v>633</v>
      </c>
      <c r="B3" s="201"/>
      <c r="C3" s="201"/>
      <c r="D3" s="20"/>
    </row>
    <row r="4" spans="1:26" x14ac:dyDescent="0.25">
      <c r="A4" s="3" t="s">
        <v>0</v>
      </c>
      <c r="B4" s="3"/>
      <c r="D4" s="2"/>
    </row>
    <row r="5" spans="1:26" x14ac:dyDescent="0.25">
      <c r="A5" s="3" t="s">
        <v>1</v>
      </c>
      <c r="B5" s="3"/>
      <c r="C5" s="4"/>
      <c r="D5" s="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5">
      <c r="A6" s="3" t="s">
        <v>2</v>
      </c>
      <c r="B6" s="3"/>
      <c r="C6" s="4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3"/>
      <c r="B7" s="3"/>
      <c r="D7" s="2"/>
    </row>
    <row r="8" spans="1:26" x14ac:dyDescent="0.25">
      <c r="A8" s="3"/>
      <c r="B8" s="3"/>
      <c r="D8" s="2"/>
    </row>
    <row r="9" spans="1:26" ht="15.75" customHeight="1" x14ac:dyDescent="0.25">
      <c r="A9" s="3"/>
      <c r="B9" s="3"/>
      <c r="C9" s="5" t="s">
        <v>3</v>
      </c>
      <c r="D9" s="6"/>
    </row>
    <row r="10" spans="1:26" x14ac:dyDescent="0.25">
      <c r="A10" s="1" t="s">
        <v>0</v>
      </c>
      <c r="B10" s="3"/>
      <c r="C10" s="7" t="s">
        <v>4</v>
      </c>
      <c r="D10" s="8"/>
      <c r="E10" s="7"/>
    </row>
    <row r="11" spans="1:26" x14ac:dyDescent="0.25">
      <c r="A11" s="1"/>
      <c r="B11" s="3"/>
      <c r="C11" s="9"/>
      <c r="D11" s="10"/>
      <c r="E11" s="11"/>
    </row>
    <row r="12" spans="1:26" x14ac:dyDescent="0.25">
      <c r="A12" s="172" t="s">
        <v>604</v>
      </c>
      <c r="B12" s="3"/>
      <c r="C12" s="9"/>
      <c r="D12" s="10"/>
      <c r="E12" s="11" t="s">
        <v>5</v>
      </c>
    </row>
    <row r="13" spans="1:26" x14ac:dyDescent="0.25">
      <c r="A13" s="1"/>
      <c r="B13" s="3"/>
      <c r="C13" s="12" t="s">
        <v>0</v>
      </c>
      <c r="D13" s="10"/>
      <c r="E13" s="9"/>
    </row>
    <row r="14" spans="1:26" x14ac:dyDescent="0.25">
      <c r="A14" s="3"/>
      <c r="B14" s="3"/>
      <c r="D14" s="13" t="s">
        <v>6</v>
      </c>
      <c r="E14" s="14" t="s">
        <v>7</v>
      </c>
      <c r="F14" s="14" t="s">
        <v>8</v>
      </c>
      <c r="G14" s="14" t="s">
        <v>9</v>
      </c>
      <c r="H14" s="14" t="s">
        <v>10</v>
      </c>
      <c r="I14" s="14" t="s">
        <v>10</v>
      </c>
    </row>
    <row r="15" spans="1:26" x14ac:dyDescent="0.25">
      <c r="A15" s="3"/>
      <c r="B15" s="3"/>
      <c r="D15" s="7">
        <v>1</v>
      </c>
      <c r="E15" s="15">
        <v>2</v>
      </c>
      <c r="F15" s="15">
        <v>3</v>
      </c>
      <c r="G15" s="15">
        <v>4</v>
      </c>
      <c r="H15" s="16" t="s">
        <v>11</v>
      </c>
      <c r="I15" s="16" t="s">
        <v>12</v>
      </c>
    </row>
    <row r="16" spans="1:26" x14ac:dyDescent="0.25">
      <c r="A16" s="3"/>
      <c r="B16" s="3"/>
      <c r="C16" s="9" t="s">
        <v>13</v>
      </c>
      <c r="D16" s="2"/>
      <c r="F16" s="15"/>
      <c r="G16" s="15"/>
      <c r="H16" s="15"/>
    </row>
    <row r="17" spans="1:9" x14ac:dyDescent="0.25">
      <c r="A17" s="3"/>
      <c r="B17" s="1"/>
      <c r="C17" s="17" t="s">
        <v>14</v>
      </c>
      <c r="D17" s="2">
        <v>2255296.59</v>
      </c>
      <c r="E17" s="2">
        <v>10515000</v>
      </c>
      <c r="F17" s="2">
        <v>10515000</v>
      </c>
      <c r="G17" s="2">
        <v>2204989.98</v>
      </c>
      <c r="H17" s="2">
        <f t="shared" ref="H17:H18" si="0">G17/D17</f>
        <v>0.97769401584560556</v>
      </c>
      <c r="I17" s="18">
        <v>0.21</v>
      </c>
    </row>
    <row r="18" spans="1:9" x14ac:dyDescent="0.25">
      <c r="A18" s="3"/>
      <c r="B18" s="1"/>
      <c r="C18" s="17" t="s">
        <v>15</v>
      </c>
      <c r="D18" s="2">
        <v>1923.84</v>
      </c>
      <c r="E18" s="2">
        <v>5000</v>
      </c>
      <c r="F18" s="2">
        <v>5000</v>
      </c>
      <c r="G18" s="2">
        <v>6924.66</v>
      </c>
      <c r="H18" s="2">
        <f t="shared" si="0"/>
        <v>3.5993949600798403</v>
      </c>
      <c r="I18" s="18">
        <v>1.38</v>
      </c>
    </row>
    <row r="19" spans="1:9" x14ac:dyDescent="0.25">
      <c r="A19" s="3"/>
      <c r="B19" s="1"/>
      <c r="C19" s="19" t="s">
        <v>16</v>
      </c>
      <c r="D19" s="20">
        <v>2257220.4300000002</v>
      </c>
      <c r="E19" s="20">
        <v>10520000</v>
      </c>
      <c r="F19" s="20">
        <v>10520000</v>
      </c>
      <c r="G19" s="20">
        <v>2211914.64</v>
      </c>
      <c r="H19" s="20">
        <v>0.98</v>
      </c>
      <c r="I19" s="19">
        <v>0.21</v>
      </c>
    </row>
    <row r="20" spans="1:9" x14ac:dyDescent="0.25">
      <c r="A20" s="3"/>
      <c r="B20" s="1"/>
      <c r="C20" s="17" t="s">
        <v>17</v>
      </c>
      <c r="D20" s="2">
        <v>1116411.02</v>
      </c>
      <c r="E20" s="2">
        <v>3559000</v>
      </c>
      <c r="F20" s="2">
        <v>3559000</v>
      </c>
      <c r="G20" s="2">
        <v>1102369.03</v>
      </c>
      <c r="H20" s="2">
        <f t="shared" ref="H20:H21" si="1">G20/D20</f>
        <v>0.98742220405527703</v>
      </c>
      <c r="I20" s="18">
        <v>0.31</v>
      </c>
    </row>
    <row r="21" spans="1:9" x14ac:dyDescent="0.25">
      <c r="A21" s="3"/>
      <c r="B21" s="1"/>
      <c r="C21" s="17" t="s">
        <v>18</v>
      </c>
      <c r="D21" s="2">
        <v>207535.01</v>
      </c>
      <c r="E21" s="2">
        <v>13241000</v>
      </c>
      <c r="F21" s="2">
        <v>13241000</v>
      </c>
      <c r="G21" s="2">
        <v>612419.23</v>
      </c>
      <c r="H21" s="2">
        <f t="shared" si="1"/>
        <v>2.9509200881335635</v>
      </c>
      <c r="I21" s="18">
        <v>0.05</v>
      </c>
    </row>
    <row r="22" spans="1:9" x14ac:dyDescent="0.25">
      <c r="A22" s="3"/>
      <c r="B22" s="3"/>
      <c r="C22" s="11" t="s">
        <v>19</v>
      </c>
      <c r="D22" s="21">
        <v>1323946.03</v>
      </c>
      <c r="E22" s="21">
        <v>16800000</v>
      </c>
      <c r="F22" s="21">
        <v>16800000</v>
      </c>
      <c r="G22" s="21">
        <v>1714788.26</v>
      </c>
      <c r="H22" s="20">
        <v>1.3</v>
      </c>
      <c r="I22" s="19">
        <v>0.11</v>
      </c>
    </row>
    <row r="23" spans="1:9" x14ac:dyDescent="0.25">
      <c r="A23" s="3"/>
      <c r="B23" s="3"/>
      <c r="C23" s="9" t="s">
        <v>20</v>
      </c>
      <c r="D23" s="10">
        <v>933274.4</v>
      </c>
      <c r="E23" s="10">
        <v>-6280000</v>
      </c>
      <c r="F23" s="10">
        <v>-6280000</v>
      </c>
      <c r="G23" s="10">
        <v>497126.38</v>
      </c>
      <c r="H23" s="2">
        <f>G23/D23</f>
        <v>0.53266904138804194</v>
      </c>
      <c r="I23" s="18">
        <v>-0.08</v>
      </c>
    </row>
    <row r="24" spans="1:9" x14ac:dyDescent="0.25">
      <c r="A24" s="3"/>
      <c r="B24" s="3"/>
      <c r="D24" s="2"/>
      <c r="E24" s="2"/>
      <c r="F24" s="2"/>
      <c r="G24" s="2"/>
      <c r="H24" s="2"/>
    </row>
    <row r="25" spans="1:9" x14ac:dyDescent="0.25">
      <c r="A25" s="3"/>
      <c r="B25" s="3"/>
      <c r="C25" s="9" t="s">
        <v>21</v>
      </c>
      <c r="D25" s="10"/>
      <c r="H25" s="2"/>
    </row>
    <row r="26" spans="1:9" ht="15.75" customHeight="1" x14ac:dyDescent="0.25">
      <c r="A26" s="3"/>
      <c r="B26" s="1"/>
      <c r="C26" s="17" t="s">
        <v>22</v>
      </c>
      <c r="D26" s="2">
        <v>0</v>
      </c>
      <c r="E26" s="2">
        <v>6280000</v>
      </c>
      <c r="F26" s="2">
        <v>6280000</v>
      </c>
      <c r="G26" s="2">
        <v>0</v>
      </c>
      <c r="H26" s="2">
        <v>0</v>
      </c>
      <c r="I26" s="2">
        <v>0</v>
      </c>
    </row>
    <row r="27" spans="1:9" ht="15.75" customHeight="1" x14ac:dyDescent="0.25">
      <c r="A27" s="3"/>
      <c r="B27" s="1"/>
      <c r="C27" s="17" t="s">
        <v>23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ht="15.75" customHeight="1" x14ac:dyDescent="0.25">
      <c r="A28" s="3"/>
      <c r="B28" s="3"/>
      <c r="C28" s="9" t="s">
        <v>24</v>
      </c>
      <c r="D28" s="10">
        <v>0</v>
      </c>
      <c r="E28" s="10">
        <v>6280000</v>
      </c>
      <c r="F28" s="10">
        <v>6280000</v>
      </c>
      <c r="G28" s="10">
        <v>0</v>
      </c>
      <c r="H28" s="2">
        <v>0</v>
      </c>
      <c r="I28" s="10">
        <v>0</v>
      </c>
    </row>
    <row r="29" spans="1:9" ht="15.75" customHeight="1" x14ac:dyDescent="0.25">
      <c r="A29" s="3"/>
      <c r="B29" s="3"/>
      <c r="C29" s="9"/>
      <c r="D29" s="10"/>
      <c r="E29" s="10"/>
      <c r="F29" s="10"/>
      <c r="G29" s="10"/>
      <c r="H29" s="2"/>
    </row>
    <row r="30" spans="1:9" ht="15.75" customHeight="1" x14ac:dyDescent="0.25">
      <c r="A30" s="3"/>
      <c r="B30" s="3"/>
      <c r="C30" s="9" t="s">
        <v>25</v>
      </c>
      <c r="D30" s="10">
        <v>0</v>
      </c>
      <c r="E30" s="10">
        <v>0</v>
      </c>
      <c r="F30" s="10">
        <v>0</v>
      </c>
      <c r="G30" s="10">
        <v>0</v>
      </c>
      <c r="H30" s="2">
        <v>0</v>
      </c>
      <c r="I30" s="10">
        <v>0</v>
      </c>
    </row>
    <row r="31" spans="1:9" ht="15.75" customHeight="1" x14ac:dyDescent="0.25">
      <c r="A31" s="3"/>
      <c r="B31" s="3"/>
      <c r="C31" s="9"/>
      <c r="D31" s="10"/>
      <c r="E31" s="10"/>
      <c r="F31" s="10"/>
      <c r="G31" s="10"/>
      <c r="H31" s="2"/>
    </row>
    <row r="32" spans="1:9" ht="15.75" customHeight="1" x14ac:dyDescent="0.25">
      <c r="A32" s="3"/>
      <c r="B32" s="3"/>
      <c r="C32" s="9" t="s">
        <v>26</v>
      </c>
      <c r="D32" s="10"/>
      <c r="E32" s="10"/>
      <c r="F32" s="10"/>
      <c r="G32" s="10"/>
      <c r="H32" s="2"/>
    </row>
    <row r="33" spans="1:26" ht="15.75" customHeight="1" x14ac:dyDescent="0.25">
      <c r="A33" s="3"/>
      <c r="B33" s="3"/>
      <c r="C33" s="11" t="s">
        <v>27</v>
      </c>
      <c r="D33" s="2">
        <v>2257220.4300000002</v>
      </c>
      <c r="E33" s="2">
        <v>16800000</v>
      </c>
      <c r="F33" s="2">
        <v>16800000</v>
      </c>
      <c r="G33" s="2">
        <v>2211914.64</v>
      </c>
      <c r="H33" s="2">
        <f t="shared" ref="H33:H35" si="2">G33/D33</f>
        <v>0.97992850436853429</v>
      </c>
      <c r="I33" s="18">
        <v>0.13</v>
      </c>
    </row>
    <row r="34" spans="1:26" ht="15.75" customHeight="1" x14ac:dyDescent="0.25">
      <c r="A34" s="3"/>
      <c r="B34" s="3"/>
      <c r="C34" s="11" t="s">
        <v>28</v>
      </c>
      <c r="D34" s="2">
        <v>1323946.03</v>
      </c>
      <c r="E34" s="2">
        <v>16800000</v>
      </c>
      <c r="F34" s="2">
        <v>16800000</v>
      </c>
      <c r="G34" s="2">
        <v>1714788.26</v>
      </c>
      <c r="H34" s="2">
        <f t="shared" si="2"/>
        <v>1.2952100925141186</v>
      </c>
      <c r="I34" s="18">
        <v>0.1</v>
      </c>
    </row>
    <row r="35" spans="1:26" ht="15.75" customHeight="1" x14ac:dyDescent="0.25">
      <c r="A35" s="3"/>
      <c r="B35" s="3"/>
      <c r="C35" s="9" t="s">
        <v>29</v>
      </c>
      <c r="D35" s="2">
        <v>933274.4</v>
      </c>
      <c r="E35" s="2">
        <v>0</v>
      </c>
      <c r="F35" s="2">
        <v>0</v>
      </c>
      <c r="G35" s="2">
        <v>497126.38</v>
      </c>
      <c r="H35" s="2">
        <f t="shared" si="2"/>
        <v>0.53266904138804194</v>
      </c>
      <c r="I35" s="17">
        <v>0</v>
      </c>
    </row>
    <row r="36" spans="1:26" ht="15.75" customHeight="1" x14ac:dyDescent="0.25">
      <c r="A36" s="3"/>
      <c r="B36" s="3"/>
      <c r="D36" s="2"/>
      <c r="E36" s="2"/>
      <c r="F36" s="2"/>
      <c r="G36" s="2"/>
      <c r="H36" s="2"/>
    </row>
    <row r="37" spans="1:26" ht="15.75" customHeight="1" x14ac:dyDescent="0.25">
      <c r="A37" s="3"/>
      <c r="B37" s="3"/>
      <c r="C37" s="12" t="s">
        <v>0</v>
      </c>
      <c r="D37" s="2"/>
      <c r="E37" s="2"/>
      <c r="F37" s="2"/>
      <c r="G37" s="2"/>
      <c r="H37" s="2"/>
    </row>
    <row r="38" spans="1:26" ht="15.75" customHeight="1" x14ac:dyDescent="0.25">
      <c r="A38" s="22"/>
      <c r="B38" s="22"/>
      <c r="C38" s="22"/>
      <c r="D38" s="22"/>
      <c r="E38" s="22"/>
      <c r="F38" s="168" t="s">
        <v>606</v>
      </c>
      <c r="G38" s="2"/>
      <c r="H38" s="2"/>
    </row>
    <row r="39" spans="1:26" s="166" customFormat="1" ht="15.75" customHeight="1" x14ac:dyDescent="0.25">
      <c r="A39" s="168"/>
      <c r="B39" s="22"/>
      <c r="C39" s="22"/>
      <c r="D39" s="22"/>
      <c r="E39" s="22"/>
      <c r="F39" s="168"/>
      <c r="G39" s="20"/>
      <c r="H39" s="20"/>
    </row>
    <row r="40" spans="1:26" ht="15.75" customHeight="1" x14ac:dyDescent="0.25">
      <c r="A40" s="167" t="s">
        <v>607</v>
      </c>
      <c r="B40" s="3"/>
      <c r="D40" s="2"/>
      <c r="E40" s="2"/>
      <c r="F40" s="2"/>
      <c r="G40" s="2"/>
      <c r="H40" s="2"/>
    </row>
    <row r="41" spans="1:26" ht="15.75" customHeight="1" x14ac:dyDescent="0.25">
      <c r="A41" s="3"/>
      <c r="B41" s="3"/>
      <c r="D41" s="2"/>
      <c r="E41" s="2"/>
      <c r="F41" s="2"/>
      <c r="G41" s="2"/>
      <c r="H41" s="2"/>
    </row>
    <row r="42" spans="1:26" ht="15.75" customHeight="1" x14ac:dyDescent="0.25">
      <c r="A42" s="3"/>
      <c r="B42" s="3"/>
      <c r="D42" s="2"/>
      <c r="E42" s="2"/>
      <c r="F42" s="2"/>
      <c r="G42" s="2"/>
      <c r="H42" s="2"/>
    </row>
    <row r="43" spans="1:26" ht="15.75" customHeight="1" x14ac:dyDescent="0.25">
      <c r="A43" s="172" t="s">
        <v>605</v>
      </c>
      <c r="B43" s="1"/>
      <c r="C43" s="9"/>
      <c r="D43" s="10"/>
      <c r="E43" s="2"/>
      <c r="F43" s="2"/>
      <c r="G43" s="2"/>
      <c r="H43" s="2"/>
    </row>
    <row r="44" spans="1:26" ht="15.75" customHeight="1" x14ac:dyDescent="0.25">
      <c r="A44" s="1" t="s">
        <v>0</v>
      </c>
      <c r="B44" s="3"/>
      <c r="D44" s="2"/>
    </row>
    <row r="45" spans="1:26" ht="15.75" customHeight="1" x14ac:dyDescent="0.25">
      <c r="A45" s="1" t="s">
        <v>0</v>
      </c>
      <c r="B45" s="23"/>
      <c r="C45" s="9" t="s">
        <v>31</v>
      </c>
      <c r="D45" s="13"/>
    </row>
    <row r="46" spans="1:26" ht="15.75" customHeight="1" x14ac:dyDescent="0.25">
      <c r="A46" s="1"/>
      <c r="B46" s="23"/>
      <c r="C46" s="9"/>
      <c r="D46" s="173" t="s">
        <v>6</v>
      </c>
      <c r="E46" s="183" t="s">
        <v>7</v>
      </c>
      <c r="F46" s="183" t="s">
        <v>610</v>
      </c>
      <c r="G46" s="183" t="s">
        <v>611</v>
      </c>
      <c r="I46" s="183" t="s">
        <v>612</v>
      </c>
    </row>
    <row r="47" spans="1:26" ht="25.5" customHeight="1" x14ac:dyDescent="0.25">
      <c r="A47" s="3"/>
      <c r="B47" s="3"/>
      <c r="C47" s="9" t="s">
        <v>32</v>
      </c>
      <c r="D47" s="2"/>
      <c r="F47" s="15"/>
      <c r="G47" s="15"/>
      <c r="H47" s="15"/>
    </row>
    <row r="48" spans="1:26" ht="23.25" customHeight="1" x14ac:dyDescent="0.25">
      <c r="A48" s="3"/>
      <c r="B48" s="3"/>
      <c r="C48" s="9" t="s">
        <v>30</v>
      </c>
      <c r="D48" s="10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8" customHeight="1" x14ac:dyDescent="0.25">
      <c r="A49" s="3"/>
      <c r="B49" s="1">
        <v>6</v>
      </c>
      <c r="C49" s="17" t="s">
        <v>33</v>
      </c>
      <c r="D49" s="2">
        <v>2255296.59</v>
      </c>
      <c r="E49" s="2">
        <v>10515000</v>
      </c>
      <c r="F49" s="2">
        <v>10515000</v>
      </c>
      <c r="G49" s="2">
        <v>2204989.98</v>
      </c>
      <c r="H49" s="2">
        <v>0.98</v>
      </c>
      <c r="I49" s="20">
        <v>0.21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9.25" customHeight="1" x14ac:dyDescent="0.25">
      <c r="A50" s="3"/>
      <c r="B50" s="1">
        <v>7</v>
      </c>
      <c r="C50" s="17" t="s">
        <v>34</v>
      </c>
      <c r="D50" s="2">
        <v>1923.84</v>
      </c>
      <c r="E50" s="2">
        <v>5000</v>
      </c>
      <c r="F50" s="2">
        <v>5000</v>
      </c>
      <c r="G50" s="2">
        <v>6924.66</v>
      </c>
      <c r="H50" s="2">
        <v>3.6</v>
      </c>
      <c r="I50" s="20">
        <v>1.39</v>
      </c>
    </row>
    <row r="51" spans="1:26" ht="18" customHeight="1" x14ac:dyDescent="0.25">
      <c r="A51" s="3"/>
      <c r="B51" s="1">
        <v>3</v>
      </c>
      <c r="C51" s="17" t="s">
        <v>35</v>
      </c>
      <c r="D51" s="2">
        <v>1116411.02</v>
      </c>
      <c r="E51" s="2">
        <v>3559000</v>
      </c>
      <c r="F51" s="2">
        <v>3559000</v>
      </c>
      <c r="G51" s="2">
        <v>1102369.03</v>
      </c>
      <c r="H51" s="2">
        <v>0.99</v>
      </c>
      <c r="I51" s="20">
        <v>0.31</v>
      </c>
    </row>
    <row r="52" spans="1:26" ht="18" customHeight="1" x14ac:dyDescent="0.25">
      <c r="A52" s="3"/>
      <c r="B52" s="1">
        <v>4</v>
      </c>
      <c r="C52" s="17" t="s">
        <v>36</v>
      </c>
      <c r="D52" s="2">
        <v>207535.01</v>
      </c>
      <c r="E52" s="2">
        <v>13241000</v>
      </c>
      <c r="F52" s="2">
        <v>13241000</v>
      </c>
      <c r="G52" s="2">
        <v>612419.23</v>
      </c>
      <c r="H52" s="2">
        <v>2.95</v>
      </c>
      <c r="I52" s="20">
        <v>0.05</v>
      </c>
    </row>
    <row r="53" spans="1:26" ht="18" customHeight="1" x14ac:dyDescent="0.25">
      <c r="A53" s="3"/>
      <c r="B53" s="3"/>
      <c r="C53" s="11" t="s">
        <v>608</v>
      </c>
      <c r="D53" s="10">
        <v>933274.4</v>
      </c>
      <c r="E53" s="10">
        <v>-6280000</v>
      </c>
      <c r="F53" s="10">
        <v>-6280000</v>
      </c>
      <c r="G53" s="10">
        <v>497126.38</v>
      </c>
      <c r="H53" s="10">
        <v>0.54</v>
      </c>
      <c r="I53" s="20">
        <v>-0.08</v>
      </c>
    </row>
    <row r="54" spans="1:26" ht="18" customHeight="1" x14ac:dyDescent="0.25">
      <c r="A54" s="3"/>
      <c r="B54" s="3"/>
      <c r="C54" s="9" t="s">
        <v>21</v>
      </c>
      <c r="D54" s="10"/>
    </row>
    <row r="55" spans="1:26" ht="18" customHeight="1" x14ac:dyDescent="0.25">
      <c r="A55" s="3"/>
      <c r="B55" s="1">
        <v>8</v>
      </c>
      <c r="C55" s="17" t="s">
        <v>37</v>
      </c>
      <c r="D55" s="2">
        <v>0</v>
      </c>
      <c r="E55" s="2">
        <v>6280000</v>
      </c>
      <c r="F55" s="2">
        <v>6280000</v>
      </c>
      <c r="G55" s="2">
        <v>0</v>
      </c>
      <c r="H55" s="2">
        <v>0</v>
      </c>
      <c r="I55" s="2">
        <v>0</v>
      </c>
    </row>
    <row r="56" spans="1:26" ht="18" customHeight="1" x14ac:dyDescent="0.25">
      <c r="A56" s="3"/>
      <c r="B56" s="1">
        <v>5</v>
      </c>
      <c r="C56" s="17" t="s">
        <v>38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</row>
    <row r="57" spans="1:26" s="166" customFormat="1" ht="18" customHeight="1" x14ac:dyDescent="0.25">
      <c r="A57" s="3"/>
      <c r="B57" s="1"/>
      <c r="C57" s="169" t="s">
        <v>609</v>
      </c>
      <c r="D57" s="20">
        <v>0</v>
      </c>
      <c r="E57" s="171">
        <v>6280000</v>
      </c>
      <c r="F57" s="171">
        <v>6280000</v>
      </c>
      <c r="G57" s="20">
        <v>0</v>
      </c>
      <c r="H57" s="20">
        <v>0</v>
      </c>
      <c r="I57" s="20">
        <v>0</v>
      </c>
    </row>
    <row r="58" spans="1:26" s="166" customFormat="1" ht="18" customHeight="1" x14ac:dyDescent="0.25">
      <c r="A58" s="3"/>
      <c r="B58" s="1"/>
      <c r="C58" s="169"/>
      <c r="D58" s="20"/>
      <c r="E58" s="171"/>
      <c r="F58" s="171"/>
      <c r="G58" s="20"/>
      <c r="H58" s="20"/>
      <c r="I58" s="20"/>
    </row>
    <row r="59" spans="1:26" s="166" customFormat="1" ht="18" customHeight="1" x14ac:dyDescent="0.25">
      <c r="A59" s="172" t="s">
        <v>32</v>
      </c>
      <c r="B59" s="1"/>
      <c r="C59" s="169"/>
      <c r="D59" s="20"/>
      <c r="E59" s="171"/>
      <c r="F59" s="171"/>
      <c r="G59" s="20"/>
      <c r="H59" s="20"/>
      <c r="I59" s="20"/>
    </row>
    <row r="60" spans="1:26" ht="33.75" customHeight="1" x14ac:dyDescent="0.25">
      <c r="A60" s="24" t="s">
        <v>39</v>
      </c>
      <c r="B60" s="25" t="s">
        <v>40</v>
      </c>
      <c r="C60" s="25" t="s">
        <v>41</v>
      </c>
      <c r="D60" s="26" t="s">
        <v>42</v>
      </c>
      <c r="E60" s="25" t="s">
        <v>7</v>
      </c>
      <c r="F60" s="27" t="s">
        <v>8</v>
      </c>
      <c r="G60" s="25" t="s">
        <v>43</v>
      </c>
      <c r="H60" s="14" t="s">
        <v>10</v>
      </c>
      <c r="I60" s="14" t="s">
        <v>10</v>
      </c>
    </row>
    <row r="61" spans="1:26" ht="18" customHeight="1" x14ac:dyDescent="0.25">
      <c r="A61" s="28"/>
      <c r="B61" s="28"/>
      <c r="C61" s="28"/>
      <c r="D61" s="29">
        <v>1</v>
      </c>
      <c r="E61" s="30">
        <v>2</v>
      </c>
      <c r="F61" s="31">
        <v>3</v>
      </c>
      <c r="G61" s="30">
        <v>4</v>
      </c>
      <c r="H61" s="16" t="s">
        <v>11</v>
      </c>
      <c r="I61" s="16" t="s">
        <v>12</v>
      </c>
    </row>
    <row r="62" spans="1:26" s="166" customFormat="1" ht="18" customHeight="1" x14ac:dyDescent="0.25">
      <c r="A62" s="28"/>
      <c r="B62" s="28"/>
      <c r="C62" s="175" t="s">
        <v>613</v>
      </c>
      <c r="D62" s="176" t="s">
        <v>614</v>
      </c>
      <c r="E62" s="177" t="s">
        <v>615</v>
      </c>
      <c r="F62" s="178" t="s">
        <v>615</v>
      </c>
      <c r="G62" s="177" t="s">
        <v>616</v>
      </c>
      <c r="H62" s="179" t="s">
        <v>617</v>
      </c>
      <c r="I62" s="179" t="s">
        <v>618</v>
      </c>
    </row>
    <row r="63" spans="1:26" ht="18" customHeight="1" x14ac:dyDescent="0.25">
      <c r="A63" s="32" t="s">
        <v>44</v>
      </c>
      <c r="B63" s="33">
        <v>6</v>
      </c>
      <c r="C63" s="28" t="s">
        <v>45</v>
      </c>
      <c r="D63" s="34">
        <v>2255296.59</v>
      </c>
      <c r="E63" s="35">
        <v>10515000</v>
      </c>
      <c r="F63" s="35">
        <v>10515000</v>
      </c>
      <c r="G63" s="35">
        <v>2204989.98</v>
      </c>
      <c r="H63" s="35">
        <f t="shared" ref="H63:H66" si="3">G63/D63</f>
        <v>0.97769401584560556</v>
      </c>
      <c r="I63" s="36">
        <v>0.21</v>
      </c>
    </row>
    <row r="64" spans="1:26" ht="18" customHeight="1" x14ac:dyDescent="0.25">
      <c r="A64" s="37">
        <v>11</v>
      </c>
      <c r="B64" s="37">
        <v>61</v>
      </c>
      <c r="C64" s="38" t="s">
        <v>46</v>
      </c>
      <c r="D64" s="39">
        <v>1745954.82</v>
      </c>
      <c r="E64" s="40">
        <v>3573400</v>
      </c>
      <c r="F64" s="40">
        <v>3573400</v>
      </c>
      <c r="G64" s="40">
        <v>1737665.23</v>
      </c>
      <c r="H64" s="35">
        <f t="shared" si="3"/>
        <v>0.99525211654675005</v>
      </c>
      <c r="I64" s="41">
        <v>0.48599999999999999</v>
      </c>
    </row>
    <row r="65" spans="1:9" ht="18" customHeight="1" x14ac:dyDescent="0.25">
      <c r="A65" s="37" t="s">
        <v>0</v>
      </c>
      <c r="B65" s="37">
        <v>611</v>
      </c>
      <c r="C65" s="38" t="s">
        <v>47</v>
      </c>
      <c r="D65" s="39">
        <v>1641880.96</v>
      </c>
      <c r="E65" s="40">
        <v>3367100</v>
      </c>
      <c r="F65" s="40">
        <v>3367100</v>
      </c>
      <c r="G65" s="40">
        <v>1659809.67</v>
      </c>
      <c r="H65" s="35">
        <f t="shared" si="3"/>
        <v>1.010919616243068</v>
      </c>
      <c r="I65" s="41">
        <v>0.49299999999999999</v>
      </c>
    </row>
    <row r="66" spans="1:9" ht="18" customHeight="1" x14ac:dyDescent="0.25">
      <c r="A66" s="37" t="s">
        <v>0</v>
      </c>
      <c r="B66" s="37">
        <v>6111</v>
      </c>
      <c r="C66" s="38" t="s">
        <v>48</v>
      </c>
      <c r="D66" s="39">
        <v>1641880.96</v>
      </c>
      <c r="E66" s="40">
        <v>3230000</v>
      </c>
      <c r="F66" s="40">
        <v>3230000</v>
      </c>
      <c r="G66" s="40">
        <v>1676987.31</v>
      </c>
      <c r="H66" s="35">
        <f t="shared" si="3"/>
        <v>1.0213817876297195</v>
      </c>
      <c r="I66" s="41">
        <v>0.51900000000000002</v>
      </c>
    </row>
    <row r="67" spans="1:9" ht="18" customHeight="1" x14ac:dyDescent="0.25">
      <c r="A67" s="37" t="s">
        <v>0</v>
      </c>
      <c r="B67" s="37">
        <v>6112</v>
      </c>
      <c r="C67" s="38" t="s">
        <v>49</v>
      </c>
      <c r="D67" s="39">
        <v>0</v>
      </c>
      <c r="E67" s="40">
        <v>237100</v>
      </c>
      <c r="F67" s="40">
        <v>237100</v>
      </c>
      <c r="G67" s="40" t="s">
        <v>50</v>
      </c>
      <c r="H67" s="35">
        <v>0</v>
      </c>
      <c r="I67" s="41">
        <v>0.5</v>
      </c>
    </row>
    <row r="68" spans="1:9" ht="18" customHeight="1" x14ac:dyDescent="0.25">
      <c r="A68" s="37" t="s">
        <v>0</v>
      </c>
      <c r="B68" s="37">
        <v>6117</v>
      </c>
      <c r="C68" s="38" t="s">
        <v>51</v>
      </c>
      <c r="D68" s="39">
        <v>0</v>
      </c>
      <c r="E68" s="40">
        <v>-100000</v>
      </c>
      <c r="F68" s="40">
        <v>-100000</v>
      </c>
      <c r="G68" s="40">
        <v>-135617.51999999999</v>
      </c>
      <c r="H68" s="35">
        <v>0</v>
      </c>
      <c r="I68" s="41">
        <v>1.3560000000000001</v>
      </c>
    </row>
    <row r="69" spans="1:9" ht="18" customHeight="1" x14ac:dyDescent="0.25">
      <c r="A69" s="37" t="s">
        <v>0</v>
      </c>
      <c r="B69" s="37">
        <v>613</v>
      </c>
      <c r="C69" s="38" t="s">
        <v>52</v>
      </c>
      <c r="D69" s="39">
        <v>95219.42</v>
      </c>
      <c r="E69" s="40">
        <v>191300</v>
      </c>
      <c r="F69" s="40">
        <v>191300</v>
      </c>
      <c r="G69" s="40">
        <v>74013.75</v>
      </c>
      <c r="H69" s="35">
        <v>0</v>
      </c>
      <c r="I69" s="41">
        <v>0.38700000000000001</v>
      </c>
    </row>
    <row r="70" spans="1:9" ht="18" customHeight="1" x14ac:dyDescent="0.25">
      <c r="A70" s="37" t="s">
        <v>0</v>
      </c>
      <c r="B70" s="37">
        <v>6131</v>
      </c>
      <c r="C70" s="38" t="s">
        <v>53</v>
      </c>
      <c r="D70" s="39">
        <v>66172.59</v>
      </c>
      <c r="E70" s="40">
        <v>111300</v>
      </c>
      <c r="F70" s="40">
        <v>111300</v>
      </c>
      <c r="G70" s="40">
        <v>37898.19</v>
      </c>
      <c r="H70" s="35">
        <f t="shared" ref="H70:H76" si="4">G70/D70</f>
        <v>0.5727173441450607</v>
      </c>
      <c r="I70" s="41">
        <v>0.34</v>
      </c>
    </row>
    <row r="71" spans="1:9" ht="18" customHeight="1" x14ac:dyDescent="0.25">
      <c r="A71" s="37" t="s">
        <v>0</v>
      </c>
      <c r="B71" s="37">
        <v>6134</v>
      </c>
      <c r="C71" s="38" t="s">
        <v>54</v>
      </c>
      <c r="D71" s="39">
        <v>29046.83</v>
      </c>
      <c r="E71" s="40">
        <v>80000</v>
      </c>
      <c r="F71" s="40">
        <v>80000</v>
      </c>
      <c r="G71" s="40">
        <v>36115.56</v>
      </c>
      <c r="H71" s="35">
        <f t="shared" si="4"/>
        <v>1.2433563318269152</v>
      </c>
      <c r="I71" s="41">
        <v>0.45100000000000001</v>
      </c>
    </row>
    <row r="72" spans="1:9" ht="18" customHeight="1" x14ac:dyDescent="0.25">
      <c r="A72" s="37" t="s">
        <v>0</v>
      </c>
      <c r="B72" s="37">
        <v>614</v>
      </c>
      <c r="C72" s="38" t="s">
        <v>55</v>
      </c>
      <c r="D72" s="39">
        <v>8854.44</v>
      </c>
      <c r="E72" s="40">
        <v>15000</v>
      </c>
      <c r="F72" s="40">
        <v>15000</v>
      </c>
      <c r="G72" s="40">
        <v>3841.81</v>
      </c>
      <c r="H72" s="35">
        <f t="shared" si="4"/>
        <v>0.43388514688675961</v>
      </c>
      <c r="I72" s="41">
        <v>0.25600000000000001</v>
      </c>
    </row>
    <row r="73" spans="1:9" ht="18" customHeight="1" x14ac:dyDescent="0.25">
      <c r="A73" s="37" t="s">
        <v>0</v>
      </c>
      <c r="B73" s="37">
        <v>6142</v>
      </c>
      <c r="C73" s="38" t="s">
        <v>56</v>
      </c>
      <c r="D73" s="39">
        <v>8854.44</v>
      </c>
      <c r="E73" s="40">
        <v>15000</v>
      </c>
      <c r="F73" s="40">
        <v>15000</v>
      </c>
      <c r="G73" s="40">
        <v>3841.81</v>
      </c>
      <c r="H73" s="35">
        <f t="shared" si="4"/>
        <v>0.43388514688675961</v>
      </c>
      <c r="I73" s="41">
        <v>0.25600000000000001</v>
      </c>
    </row>
    <row r="74" spans="1:9" ht="18" customHeight="1" x14ac:dyDescent="0.25">
      <c r="A74" s="37" t="s">
        <v>57</v>
      </c>
      <c r="B74" s="37">
        <v>63</v>
      </c>
      <c r="C74" s="38" t="s">
        <v>58</v>
      </c>
      <c r="D74" s="39">
        <v>147296.71</v>
      </c>
      <c r="E74" s="40">
        <v>6153000</v>
      </c>
      <c r="F74" s="40">
        <v>6153000</v>
      </c>
      <c r="G74" s="40">
        <v>180692.92</v>
      </c>
      <c r="H74" s="35">
        <f t="shared" si="4"/>
        <v>1.2267274673005257</v>
      </c>
      <c r="I74" s="41">
        <v>2.9000000000000001E-2</v>
      </c>
    </row>
    <row r="75" spans="1:9" ht="18" customHeight="1" x14ac:dyDescent="0.25">
      <c r="A75" s="37" t="s">
        <v>0</v>
      </c>
      <c r="B75" s="37">
        <v>633</v>
      </c>
      <c r="C75" s="38" t="s">
        <v>59</v>
      </c>
      <c r="D75" s="39">
        <v>140886.07</v>
      </c>
      <c r="E75" s="40">
        <v>2400000</v>
      </c>
      <c r="F75" s="40">
        <v>2400000</v>
      </c>
      <c r="G75" s="40">
        <v>180692.92</v>
      </c>
      <c r="H75" s="35">
        <f t="shared" si="4"/>
        <v>1.2825463865945015</v>
      </c>
      <c r="I75" s="41">
        <v>7.4999999999999997E-2</v>
      </c>
    </row>
    <row r="76" spans="1:9" ht="18" customHeight="1" x14ac:dyDescent="0.25">
      <c r="A76" s="37" t="s">
        <v>0</v>
      </c>
      <c r="B76" s="37">
        <v>6331</v>
      </c>
      <c r="C76" s="38" t="s">
        <v>60</v>
      </c>
      <c r="D76" s="39">
        <v>140886.07</v>
      </c>
      <c r="E76" s="40">
        <v>520000</v>
      </c>
      <c r="F76" s="40">
        <v>520000</v>
      </c>
      <c r="G76" s="40">
        <v>180692.92</v>
      </c>
      <c r="H76" s="35">
        <f t="shared" si="4"/>
        <v>1.2825463865945015</v>
      </c>
      <c r="I76" s="41">
        <v>0.34699999999999998</v>
      </c>
    </row>
    <row r="77" spans="1:9" ht="18" customHeight="1" x14ac:dyDescent="0.25">
      <c r="A77" s="37" t="s">
        <v>0</v>
      </c>
      <c r="B77" s="37">
        <v>6332</v>
      </c>
      <c r="C77" s="38" t="s">
        <v>61</v>
      </c>
      <c r="D77" s="39">
        <v>0</v>
      </c>
      <c r="E77" s="40">
        <v>1880000</v>
      </c>
      <c r="F77" s="40">
        <v>1880000</v>
      </c>
      <c r="G77" s="40">
        <v>0</v>
      </c>
      <c r="H77" s="35">
        <v>0</v>
      </c>
      <c r="I77" s="41">
        <v>0</v>
      </c>
    </row>
    <row r="78" spans="1:9" ht="18" customHeight="1" x14ac:dyDescent="0.25">
      <c r="A78" s="37" t="s">
        <v>0</v>
      </c>
      <c r="B78" s="37">
        <v>634</v>
      </c>
      <c r="C78" s="38" t="s">
        <v>62</v>
      </c>
      <c r="D78" s="39">
        <v>6410.64</v>
      </c>
      <c r="E78" s="40">
        <v>33000</v>
      </c>
      <c r="F78" s="40">
        <v>33000</v>
      </c>
      <c r="G78" s="40">
        <v>0</v>
      </c>
      <c r="H78" s="35">
        <f t="shared" ref="H78:H79" si="5">G78/D78</f>
        <v>0</v>
      </c>
      <c r="I78" s="41">
        <v>0</v>
      </c>
    </row>
    <row r="79" spans="1:9" ht="18" customHeight="1" x14ac:dyDescent="0.25">
      <c r="A79" s="37" t="s">
        <v>0</v>
      </c>
      <c r="B79" s="37">
        <v>6341</v>
      </c>
      <c r="C79" s="38" t="s">
        <v>63</v>
      </c>
      <c r="D79" s="39">
        <v>6610.64</v>
      </c>
      <c r="E79" s="40">
        <v>33000</v>
      </c>
      <c r="F79" s="40">
        <v>33000</v>
      </c>
      <c r="G79" s="40">
        <v>0</v>
      </c>
      <c r="H79" s="35">
        <f t="shared" si="5"/>
        <v>0</v>
      </c>
      <c r="I79" s="41">
        <v>0</v>
      </c>
    </row>
    <row r="80" spans="1:9" ht="18" customHeight="1" x14ac:dyDescent="0.25">
      <c r="A80" s="37" t="s">
        <v>0</v>
      </c>
      <c r="B80" s="37">
        <v>638</v>
      </c>
      <c r="C80" s="38" t="s">
        <v>64</v>
      </c>
      <c r="D80" s="39">
        <v>0</v>
      </c>
      <c r="E80" s="40">
        <v>3720000</v>
      </c>
      <c r="F80" s="40">
        <v>3720000</v>
      </c>
      <c r="G80" s="40">
        <v>0</v>
      </c>
      <c r="H80" s="35">
        <v>0</v>
      </c>
      <c r="I80" s="41">
        <v>0</v>
      </c>
    </row>
    <row r="81" spans="1:9" ht="18" customHeight="1" x14ac:dyDescent="0.25">
      <c r="A81" s="37" t="s">
        <v>0</v>
      </c>
      <c r="B81" s="37">
        <v>6382</v>
      </c>
      <c r="C81" s="38" t="s">
        <v>65</v>
      </c>
      <c r="D81" s="39">
        <v>0</v>
      </c>
      <c r="E81" s="40">
        <v>3720000</v>
      </c>
      <c r="F81" s="40">
        <v>3720000</v>
      </c>
      <c r="G81" s="40">
        <v>0</v>
      </c>
      <c r="H81" s="35">
        <v>0</v>
      </c>
      <c r="I81" s="41">
        <v>0</v>
      </c>
    </row>
    <row r="82" spans="1:9" ht="18" customHeight="1" x14ac:dyDescent="0.25">
      <c r="A82" s="37">
        <v>31.43</v>
      </c>
      <c r="B82" s="37">
        <v>64</v>
      </c>
      <c r="C82" s="38" t="s">
        <v>66</v>
      </c>
      <c r="D82" s="39">
        <v>70539.62</v>
      </c>
      <c r="E82" s="40">
        <v>129500</v>
      </c>
      <c r="F82" s="40">
        <v>129500</v>
      </c>
      <c r="G82" s="40">
        <v>59419.22</v>
      </c>
      <c r="H82" s="35">
        <f t="shared" ref="H82:H94" si="6">G82/D82</f>
        <v>0.84235242548797407</v>
      </c>
      <c r="I82" s="41">
        <v>0.45900000000000002</v>
      </c>
    </row>
    <row r="83" spans="1:9" ht="18" customHeight="1" x14ac:dyDescent="0.25">
      <c r="A83" s="37" t="s">
        <v>0</v>
      </c>
      <c r="B83" s="37">
        <v>641</v>
      </c>
      <c r="C83" s="38" t="s">
        <v>67</v>
      </c>
      <c r="D83" s="39">
        <v>46.25</v>
      </c>
      <c r="E83" s="40">
        <v>500</v>
      </c>
      <c r="F83" s="40">
        <v>500</v>
      </c>
      <c r="G83" s="40">
        <v>88.77</v>
      </c>
      <c r="H83" s="35">
        <f t="shared" si="6"/>
        <v>1.9193513513513514</v>
      </c>
      <c r="I83" s="41">
        <v>0.17799999999999999</v>
      </c>
    </row>
    <row r="84" spans="1:9" ht="18" customHeight="1" x14ac:dyDescent="0.25">
      <c r="A84" s="37" t="s">
        <v>0</v>
      </c>
      <c r="B84" s="37">
        <v>6413</v>
      </c>
      <c r="C84" s="38" t="s">
        <v>68</v>
      </c>
      <c r="D84" s="39">
        <v>46.25</v>
      </c>
      <c r="E84" s="40">
        <v>500</v>
      </c>
      <c r="F84" s="40">
        <v>500</v>
      </c>
      <c r="G84" s="40">
        <v>88.77</v>
      </c>
      <c r="H84" s="35">
        <f t="shared" si="6"/>
        <v>1.9193513513513514</v>
      </c>
      <c r="I84" s="41">
        <v>0.18</v>
      </c>
    </row>
    <row r="85" spans="1:9" ht="18" customHeight="1" x14ac:dyDescent="0.25">
      <c r="A85" s="37" t="s">
        <v>0</v>
      </c>
      <c r="B85" s="37">
        <v>642</v>
      </c>
      <c r="C85" s="38" t="s">
        <v>69</v>
      </c>
      <c r="D85" s="39">
        <v>70493.37</v>
      </c>
      <c r="E85" s="40">
        <v>129000</v>
      </c>
      <c r="F85" s="40">
        <v>129000</v>
      </c>
      <c r="G85" s="40">
        <v>59330.45</v>
      </c>
      <c r="H85" s="35">
        <f t="shared" si="6"/>
        <v>0.84164581718819798</v>
      </c>
      <c r="I85" s="41">
        <v>0.46</v>
      </c>
    </row>
    <row r="86" spans="1:9" ht="18" customHeight="1" x14ac:dyDescent="0.25">
      <c r="A86" s="37" t="s">
        <v>0</v>
      </c>
      <c r="B86" s="37">
        <v>6421</v>
      </c>
      <c r="C86" s="38" t="s">
        <v>70</v>
      </c>
      <c r="D86" s="39">
        <v>11449.26</v>
      </c>
      <c r="E86" s="40">
        <v>16000</v>
      </c>
      <c r="F86" s="40">
        <v>16000</v>
      </c>
      <c r="G86" s="40">
        <v>8000.02</v>
      </c>
      <c r="H86" s="35">
        <f t="shared" si="6"/>
        <v>0.69873686159629533</v>
      </c>
      <c r="I86" s="41">
        <v>0.5</v>
      </c>
    </row>
    <row r="87" spans="1:9" ht="18" customHeight="1" x14ac:dyDescent="0.25">
      <c r="A87" s="37" t="s">
        <v>0</v>
      </c>
      <c r="B87" s="37">
        <v>6422</v>
      </c>
      <c r="C87" s="38" t="s">
        <v>71</v>
      </c>
      <c r="D87" s="39">
        <v>55030.46</v>
      </c>
      <c r="E87" s="40">
        <v>93000</v>
      </c>
      <c r="F87" s="40">
        <v>93000</v>
      </c>
      <c r="G87" s="40">
        <v>47337.31</v>
      </c>
      <c r="H87" s="35">
        <f t="shared" si="6"/>
        <v>0.8602019681463684</v>
      </c>
      <c r="I87" s="41">
        <v>0.50900000000000001</v>
      </c>
    </row>
    <row r="88" spans="1:9" ht="18" customHeight="1" x14ac:dyDescent="0.25">
      <c r="A88" s="37" t="s">
        <v>0</v>
      </c>
      <c r="B88" s="37">
        <v>6429</v>
      </c>
      <c r="C88" s="38" t="s">
        <v>72</v>
      </c>
      <c r="D88" s="39">
        <v>4013.65</v>
      </c>
      <c r="E88" s="40">
        <v>20000</v>
      </c>
      <c r="F88" s="40">
        <v>20000</v>
      </c>
      <c r="G88" s="40">
        <v>3993.12</v>
      </c>
      <c r="H88" s="35">
        <f t="shared" si="6"/>
        <v>0.99488495509075281</v>
      </c>
      <c r="I88" s="41">
        <v>0.2</v>
      </c>
    </row>
    <row r="89" spans="1:9" ht="18" customHeight="1" x14ac:dyDescent="0.25">
      <c r="A89" s="37">
        <v>11.43</v>
      </c>
      <c r="B89" s="37">
        <v>65</v>
      </c>
      <c r="C89" s="38" t="s">
        <v>73</v>
      </c>
      <c r="D89" s="39">
        <v>2370650.94</v>
      </c>
      <c r="E89" s="40">
        <v>531100</v>
      </c>
      <c r="F89" s="40">
        <v>531100</v>
      </c>
      <c r="G89" s="40">
        <v>204371.81</v>
      </c>
      <c r="H89" s="35">
        <f t="shared" si="6"/>
        <v>8.6209153170394626E-2</v>
      </c>
      <c r="I89" s="41">
        <v>0.38500000000000001</v>
      </c>
    </row>
    <row r="90" spans="1:9" ht="18" customHeight="1" x14ac:dyDescent="0.25">
      <c r="A90" s="37" t="s">
        <v>0</v>
      </c>
      <c r="B90" s="37">
        <v>651</v>
      </c>
      <c r="C90" s="38" t="s">
        <v>74</v>
      </c>
      <c r="D90" s="39">
        <v>95206.9</v>
      </c>
      <c r="E90" s="40">
        <v>202000</v>
      </c>
      <c r="F90" s="40">
        <v>202000</v>
      </c>
      <c r="G90" s="40">
        <v>100926.84</v>
      </c>
      <c r="H90" s="35">
        <f t="shared" si="6"/>
        <v>1.0600790488924647</v>
      </c>
      <c r="I90" s="41">
        <v>0.5</v>
      </c>
    </row>
    <row r="91" spans="1:9" ht="18" customHeight="1" x14ac:dyDescent="0.25">
      <c r="A91" s="37" t="s">
        <v>0</v>
      </c>
      <c r="B91" s="37">
        <v>6512</v>
      </c>
      <c r="C91" s="38" t="s">
        <v>75</v>
      </c>
      <c r="D91" s="39">
        <v>94262.399999999994</v>
      </c>
      <c r="E91" s="40">
        <v>200000</v>
      </c>
      <c r="F91" s="40">
        <v>200000</v>
      </c>
      <c r="G91" s="40">
        <v>100775</v>
      </c>
      <c r="H91" s="35">
        <f t="shared" si="6"/>
        <v>1.0690901144040466</v>
      </c>
      <c r="I91" s="41">
        <v>0.504</v>
      </c>
    </row>
    <row r="92" spans="1:9" ht="18" customHeight="1" x14ac:dyDescent="0.25">
      <c r="A92" s="37" t="s">
        <v>0</v>
      </c>
      <c r="B92" s="37">
        <v>6513</v>
      </c>
      <c r="C92" s="38" t="s">
        <v>76</v>
      </c>
      <c r="D92" s="39">
        <v>944.5</v>
      </c>
      <c r="E92" s="40">
        <v>2000</v>
      </c>
      <c r="F92" s="40">
        <v>2000</v>
      </c>
      <c r="G92" s="40">
        <v>151.84</v>
      </c>
      <c r="H92" s="35">
        <f t="shared" si="6"/>
        <v>0.16076230809952355</v>
      </c>
      <c r="I92" s="41">
        <v>7.5999999999999998E-2</v>
      </c>
    </row>
    <row r="93" spans="1:9" ht="15.75" customHeight="1" x14ac:dyDescent="0.25">
      <c r="A93" s="37" t="s">
        <v>0</v>
      </c>
      <c r="B93" s="37">
        <v>652</v>
      </c>
      <c r="C93" s="38" t="s">
        <v>77</v>
      </c>
      <c r="D93" s="39">
        <v>12269.76</v>
      </c>
      <c r="E93" s="40">
        <v>69100</v>
      </c>
      <c r="F93" s="40">
        <v>69100</v>
      </c>
      <c r="G93" s="40">
        <v>22578.67</v>
      </c>
      <c r="H93" s="35">
        <f t="shared" si="6"/>
        <v>1.8401883981430769</v>
      </c>
      <c r="I93" s="41">
        <v>0.32700000000000001</v>
      </c>
    </row>
    <row r="94" spans="1:9" ht="15.75" customHeight="1" x14ac:dyDescent="0.25">
      <c r="A94" s="37" t="s">
        <v>0</v>
      </c>
      <c r="B94" s="37">
        <v>6522</v>
      </c>
      <c r="C94" s="38" t="s">
        <v>78</v>
      </c>
      <c r="D94" s="39">
        <v>9853.67</v>
      </c>
      <c r="E94" s="40">
        <v>15000</v>
      </c>
      <c r="F94" s="40">
        <v>15000</v>
      </c>
      <c r="G94" s="40">
        <v>2344.38</v>
      </c>
      <c r="H94" s="35">
        <f t="shared" si="6"/>
        <v>0.23791947568773869</v>
      </c>
      <c r="I94" s="41">
        <v>0.156</v>
      </c>
    </row>
    <row r="95" spans="1:9" ht="15.75" customHeight="1" x14ac:dyDescent="0.25">
      <c r="A95" s="37"/>
      <c r="B95" s="37">
        <v>6524</v>
      </c>
      <c r="C95" s="38" t="s">
        <v>79</v>
      </c>
      <c r="D95" s="39">
        <v>0</v>
      </c>
      <c r="E95" s="40">
        <v>1000</v>
      </c>
      <c r="F95" s="40">
        <v>1000</v>
      </c>
      <c r="G95" s="40">
        <v>96.4</v>
      </c>
      <c r="H95" s="35">
        <v>0</v>
      </c>
      <c r="I95" s="41">
        <v>9.6000000000000002E-2</v>
      </c>
    </row>
    <row r="96" spans="1:9" ht="15.75" customHeight="1" x14ac:dyDescent="0.25">
      <c r="A96" s="37"/>
      <c r="B96" s="37">
        <v>6526</v>
      </c>
      <c r="C96" s="38" t="s">
        <v>80</v>
      </c>
      <c r="D96" s="39">
        <v>2416.09</v>
      </c>
      <c r="E96" s="40">
        <v>53100</v>
      </c>
      <c r="F96" s="40">
        <v>53100</v>
      </c>
      <c r="G96" s="40">
        <v>20137.89</v>
      </c>
      <c r="H96" s="35">
        <f t="shared" ref="H96:H106" si="7">G96/D96</f>
        <v>8.3349088817055641</v>
      </c>
      <c r="I96" s="41">
        <v>0.379</v>
      </c>
    </row>
    <row r="97" spans="1:26" ht="15.75" customHeight="1" x14ac:dyDescent="0.25">
      <c r="A97" s="37">
        <v>43</v>
      </c>
      <c r="B97" s="37">
        <v>653</v>
      </c>
      <c r="C97" s="38" t="s">
        <v>81</v>
      </c>
      <c r="D97" s="39">
        <v>129584.28</v>
      </c>
      <c r="E97" s="40">
        <v>260000</v>
      </c>
      <c r="F97" s="40">
        <v>260000</v>
      </c>
      <c r="G97" s="40">
        <v>80866.3</v>
      </c>
      <c r="H97" s="35">
        <f t="shared" si="7"/>
        <v>0.62404405843054422</v>
      </c>
      <c r="I97" s="41">
        <v>0.311</v>
      </c>
    </row>
    <row r="98" spans="1:26" ht="25.5" customHeight="1" x14ac:dyDescent="0.25">
      <c r="A98" s="37"/>
      <c r="B98" s="37">
        <v>6531</v>
      </c>
      <c r="C98" s="38" t="s">
        <v>82</v>
      </c>
      <c r="D98" s="39">
        <v>9647.41</v>
      </c>
      <c r="E98" s="40">
        <v>20000</v>
      </c>
      <c r="F98" s="40">
        <v>20000</v>
      </c>
      <c r="G98" s="40">
        <v>1571.26</v>
      </c>
      <c r="H98" s="35">
        <f t="shared" si="7"/>
        <v>0.16286858338144641</v>
      </c>
      <c r="I98" s="41">
        <v>7.9000000000000001E-2</v>
      </c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8" customHeight="1" x14ac:dyDescent="0.25">
      <c r="A99" s="37"/>
      <c r="B99" s="37">
        <v>6532</v>
      </c>
      <c r="C99" s="38" t="s">
        <v>83</v>
      </c>
      <c r="D99" s="39">
        <v>119936.87</v>
      </c>
      <c r="E99" s="40">
        <v>240000</v>
      </c>
      <c r="F99" s="40">
        <v>240000</v>
      </c>
      <c r="G99" s="40">
        <v>79295.039999999994</v>
      </c>
      <c r="H99" s="35">
        <f t="shared" si="7"/>
        <v>0.66113981463748384</v>
      </c>
      <c r="I99" s="41">
        <v>0.33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8" customHeight="1" x14ac:dyDescent="0.25">
      <c r="A100" s="37">
        <v>11.31</v>
      </c>
      <c r="B100" s="37">
        <v>66</v>
      </c>
      <c r="C100" s="38" t="s">
        <v>84</v>
      </c>
      <c r="D100" s="39">
        <v>54444.5</v>
      </c>
      <c r="E100" s="40">
        <v>128000</v>
      </c>
      <c r="F100" s="40">
        <v>128000</v>
      </c>
      <c r="G100" s="40">
        <v>22840.799999999999</v>
      </c>
      <c r="H100" s="35">
        <f t="shared" si="7"/>
        <v>0.41952446987298991</v>
      </c>
      <c r="I100" s="41">
        <v>0.17799999999999999</v>
      </c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8" customHeight="1" x14ac:dyDescent="0.25">
      <c r="A101" s="37" t="s">
        <v>0</v>
      </c>
      <c r="B101" s="37">
        <v>661</v>
      </c>
      <c r="C101" s="38" t="s">
        <v>85</v>
      </c>
      <c r="D101" s="39">
        <v>54444.5</v>
      </c>
      <c r="E101" s="40">
        <v>128000</v>
      </c>
      <c r="F101" s="40">
        <v>128000</v>
      </c>
      <c r="G101" s="40">
        <v>22840.799999999999</v>
      </c>
      <c r="H101" s="35">
        <f t="shared" si="7"/>
        <v>0.41952446987298991</v>
      </c>
      <c r="I101" s="41">
        <v>0.18</v>
      </c>
    </row>
    <row r="102" spans="1:26" ht="18" customHeight="1" x14ac:dyDescent="0.25">
      <c r="A102" s="37"/>
      <c r="B102" s="37">
        <v>6615</v>
      </c>
      <c r="C102" s="38" t="s">
        <v>86</v>
      </c>
      <c r="D102" s="39">
        <v>54444.5</v>
      </c>
      <c r="E102" s="40">
        <v>128000</v>
      </c>
      <c r="F102" s="40">
        <v>128000</v>
      </c>
      <c r="G102" s="40">
        <v>22840.799999999999</v>
      </c>
      <c r="H102" s="35">
        <f t="shared" si="7"/>
        <v>0.41952446987298991</v>
      </c>
      <c r="I102" s="41">
        <v>0.18</v>
      </c>
    </row>
    <row r="103" spans="1:26" ht="18" customHeight="1" x14ac:dyDescent="0.25">
      <c r="A103" s="37">
        <v>43</v>
      </c>
      <c r="B103" s="37">
        <v>7</v>
      </c>
      <c r="C103" s="38" t="s">
        <v>87</v>
      </c>
      <c r="D103" s="39">
        <v>1923.84</v>
      </c>
      <c r="E103" s="40">
        <v>5000</v>
      </c>
      <c r="F103" s="40">
        <v>5000</v>
      </c>
      <c r="G103" s="40">
        <v>6924.66</v>
      </c>
      <c r="H103" s="35">
        <f t="shared" si="7"/>
        <v>3.5993949600798403</v>
      </c>
      <c r="I103" s="41">
        <v>1.385</v>
      </c>
    </row>
    <row r="104" spans="1:26" ht="18" customHeight="1" x14ac:dyDescent="0.25">
      <c r="A104" s="37" t="s">
        <v>0</v>
      </c>
      <c r="B104" s="37">
        <v>72</v>
      </c>
      <c r="C104" s="38" t="s">
        <v>88</v>
      </c>
      <c r="D104" s="39">
        <v>1923.84</v>
      </c>
      <c r="E104" s="40">
        <v>5000</v>
      </c>
      <c r="F104" s="40">
        <v>5000</v>
      </c>
      <c r="G104" s="40">
        <v>6924.66</v>
      </c>
      <c r="H104" s="35">
        <f t="shared" si="7"/>
        <v>3.5993949600798403</v>
      </c>
      <c r="I104" s="41">
        <v>1.39</v>
      </c>
    </row>
    <row r="105" spans="1:26" ht="18" customHeight="1" x14ac:dyDescent="0.25">
      <c r="A105" s="37" t="s">
        <v>0</v>
      </c>
      <c r="B105" s="37">
        <v>721</v>
      </c>
      <c r="C105" s="38" t="s">
        <v>89</v>
      </c>
      <c r="D105" s="39">
        <v>1923.84</v>
      </c>
      <c r="E105" s="40">
        <v>5000</v>
      </c>
      <c r="F105" s="40">
        <v>5000</v>
      </c>
      <c r="G105" s="40">
        <v>6924.66</v>
      </c>
      <c r="H105" s="35">
        <f t="shared" si="7"/>
        <v>3.5993949600798403</v>
      </c>
      <c r="I105" s="41">
        <v>1.39</v>
      </c>
    </row>
    <row r="106" spans="1:26" ht="18" customHeight="1" x14ac:dyDescent="0.25">
      <c r="A106" s="37" t="s">
        <v>0</v>
      </c>
      <c r="B106" s="37">
        <v>7211</v>
      </c>
      <c r="C106" s="38" t="s">
        <v>90</v>
      </c>
      <c r="D106" s="39">
        <v>1923.84</v>
      </c>
      <c r="E106" s="40">
        <v>5000</v>
      </c>
      <c r="F106" s="40">
        <v>5000</v>
      </c>
      <c r="G106" s="40">
        <v>6924.66</v>
      </c>
      <c r="H106" s="35">
        <f t="shared" si="7"/>
        <v>3.5993949600798403</v>
      </c>
      <c r="I106" s="41">
        <v>1.39</v>
      </c>
    </row>
    <row r="107" spans="1:26" ht="18" customHeight="1" x14ac:dyDescent="0.25">
      <c r="A107" s="37">
        <v>81</v>
      </c>
      <c r="B107" s="37">
        <v>8</v>
      </c>
      <c r="C107" s="38" t="s">
        <v>37</v>
      </c>
      <c r="D107" s="39">
        <v>0</v>
      </c>
      <c r="E107" s="40">
        <v>6280000</v>
      </c>
      <c r="F107" s="40">
        <v>6280000</v>
      </c>
      <c r="G107" s="40">
        <v>0</v>
      </c>
      <c r="H107" s="35">
        <v>0</v>
      </c>
      <c r="I107" s="41">
        <v>0</v>
      </c>
    </row>
    <row r="108" spans="1:26" ht="18" customHeight="1" x14ac:dyDescent="0.25">
      <c r="A108" s="37" t="s">
        <v>0</v>
      </c>
      <c r="B108" s="37">
        <v>84</v>
      </c>
      <c r="C108" s="38" t="s">
        <v>91</v>
      </c>
      <c r="D108" s="39">
        <v>0</v>
      </c>
      <c r="E108" s="40">
        <v>6280000</v>
      </c>
      <c r="F108" s="40">
        <v>6280000</v>
      </c>
      <c r="G108" s="40">
        <v>0</v>
      </c>
      <c r="H108" s="35">
        <v>0</v>
      </c>
      <c r="I108" s="41">
        <v>0</v>
      </c>
    </row>
    <row r="109" spans="1:26" ht="18" customHeight="1" x14ac:dyDescent="0.25">
      <c r="A109" s="37" t="s">
        <v>0</v>
      </c>
      <c r="B109" s="37">
        <v>842</v>
      </c>
      <c r="C109" s="38" t="s">
        <v>92</v>
      </c>
      <c r="D109" s="39">
        <v>0</v>
      </c>
      <c r="E109" s="40">
        <v>6280000</v>
      </c>
      <c r="F109" s="40">
        <v>6280000</v>
      </c>
      <c r="G109" s="40">
        <v>0</v>
      </c>
      <c r="H109" s="35">
        <v>0</v>
      </c>
      <c r="I109" s="41">
        <v>0</v>
      </c>
    </row>
    <row r="110" spans="1:26" ht="27" customHeight="1" x14ac:dyDescent="0.25">
      <c r="A110" s="3">
        <v>81</v>
      </c>
      <c r="B110" s="43">
        <v>8422</v>
      </c>
      <c r="C110" s="44" t="s">
        <v>93</v>
      </c>
      <c r="D110" s="45">
        <v>0</v>
      </c>
      <c r="E110" s="46">
        <v>6280000</v>
      </c>
      <c r="F110" s="46">
        <v>6280000</v>
      </c>
      <c r="G110" s="47">
        <v>0</v>
      </c>
      <c r="H110" s="35">
        <v>0</v>
      </c>
      <c r="I110" s="48">
        <v>0</v>
      </c>
    </row>
    <row r="111" spans="1:26" ht="18" customHeight="1" x14ac:dyDescent="0.25">
      <c r="A111" s="3"/>
      <c r="B111" s="3"/>
      <c r="D111" s="2"/>
    </row>
    <row r="112" spans="1:26" ht="18" customHeight="1" x14ac:dyDescent="0.25">
      <c r="A112" s="9"/>
      <c r="B112" s="51" t="s">
        <v>40</v>
      </c>
      <c r="C112" s="52" t="s">
        <v>94</v>
      </c>
      <c r="D112" s="53" t="s">
        <v>42</v>
      </c>
      <c r="E112" s="54" t="s">
        <v>7</v>
      </c>
      <c r="F112" s="55" t="s">
        <v>8</v>
      </c>
      <c r="G112" s="54" t="s">
        <v>43</v>
      </c>
      <c r="H112" s="14" t="s">
        <v>10</v>
      </c>
      <c r="I112" s="14" t="s">
        <v>10</v>
      </c>
    </row>
    <row r="113" spans="1:9" ht="18" customHeight="1" x14ac:dyDescent="0.25">
      <c r="A113" s="9"/>
      <c r="B113" s="51"/>
      <c r="C113" s="52"/>
      <c r="D113" s="56">
        <v>1</v>
      </c>
      <c r="E113" s="54">
        <v>2</v>
      </c>
      <c r="F113" s="57" t="s">
        <v>95</v>
      </c>
      <c r="G113" s="54">
        <v>4</v>
      </c>
      <c r="H113" s="16" t="s">
        <v>11</v>
      </c>
      <c r="I113" s="16" t="s">
        <v>12</v>
      </c>
    </row>
    <row r="114" spans="1:9" s="166" customFormat="1" ht="18" customHeight="1" x14ac:dyDescent="0.25">
      <c r="A114" s="11"/>
      <c r="B114" s="51"/>
      <c r="C114" s="180" t="s">
        <v>619</v>
      </c>
      <c r="D114" s="181" t="s">
        <v>620</v>
      </c>
      <c r="E114" s="182">
        <v>16800000</v>
      </c>
      <c r="F114" s="178" t="s">
        <v>615</v>
      </c>
      <c r="G114" s="182">
        <v>1714788.26</v>
      </c>
      <c r="H114" s="178" t="s">
        <v>621</v>
      </c>
      <c r="I114" s="178" t="s">
        <v>622</v>
      </c>
    </row>
    <row r="115" spans="1:9" ht="18" customHeight="1" x14ac:dyDescent="0.25">
      <c r="A115" s="3">
        <v>11</v>
      </c>
      <c r="B115" s="51">
        <v>3</v>
      </c>
      <c r="C115" s="52" t="s">
        <v>96</v>
      </c>
      <c r="D115" s="58">
        <v>1116411.02</v>
      </c>
      <c r="E115" s="59">
        <v>3559000</v>
      </c>
      <c r="F115" s="59">
        <v>3559000</v>
      </c>
      <c r="G115" s="59">
        <v>1102369.03</v>
      </c>
      <c r="H115" s="59">
        <f t="shared" ref="H115:H147" si="8">G115/D115</f>
        <v>0.98742220405527703</v>
      </c>
      <c r="I115" s="59">
        <v>0.31</v>
      </c>
    </row>
    <row r="116" spans="1:9" ht="18" customHeight="1" x14ac:dyDescent="0.25">
      <c r="A116" s="3">
        <v>11</v>
      </c>
      <c r="B116" s="51">
        <v>31</v>
      </c>
      <c r="C116" s="52" t="s">
        <v>97</v>
      </c>
      <c r="D116" s="58">
        <v>202865.11</v>
      </c>
      <c r="E116" s="59">
        <v>558000</v>
      </c>
      <c r="F116" s="59">
        <v>558000</v>
      </c>
      <c r="G116" s="59">
        <v>261934.46</v>
      </c>
      <c r="H116" s="59">
        <f t="shared" si="8"/>
        <v>1.2911755008044508</v>
      </c>
      <c r="I116" s="59">
        <v>0.46899999999999997</v>
      </c>
    </row>
    <row r="117" spans="1:9" ht="18" customHeight="1" x14ac:dyDescent="0.25">
      <c r="A117" s="3"/>
      <c r="B117" s="60">
        <v>311</v>
      </c>
      <c r="C117" s="61" t="s">
        <v>98</v>
      </c>
      <c r="D117" s="62">
        <v>131703.87</v>
      </c>
      <c r="E117" s="63">
        <v>362000</v>
      </c>
      <c r="F117" s="63">
        <v>362000</v>
      </c>
      <c r="G117" s="63">
        <v>173420.71</v>
      </c>
      <c r="H117" s="59">
        <f t="shared" si="8"/>
        <v>1.3167472603500565</v>
      </c>
      <c r="I117" s="63">
        <v>0.47899999999999998</v>
      </c>
    </row>
    <row r="118" spans="1:9" ht="18" customHeight="1" x14ac:dyDescent="0.25">
      <c r="A118" s="3"/>
      <c r="B118" s="60">
        <v>3111</v>
      </c>
      <c r="C118" s="61" t="s">
        <v>99</v>
      </c>
      <c r="D118" s="62">
        <v>131703.87</v>
      </c>
      <c r="E118" s="63">
        <v>362000</v>
      </c>
      <c r="F118" s="63">
        <v>362000</v>
      </c>
      <c r="G118" s="63">
        <v>173420.71</v>
      </c>
      <c r="H118" s="59">
        <f t="shared" si="8"/>
        <v>1.3167472603500565</v>
      </c>
      <c r="I118" s="63">
        <v>0.47899999999999998</v>
      </c>
    </row>
    <row r="119" spans="1:9" ht="18" customHeight="1" x14ac:dyDescent="0.25">
      <c r="A119" s="3"/>
      <c r="B119" s="60">
        <v>312</v>
      </c>
      <c r="C119" s="61" t="s">
        <v>100</v>
      </c>
      <c r="D119" s="62">
        <v>10885.97</v>
      </c>
      <c r="E119" s="63">
        <v>33000</v>
      </c>
      <c r="F119" s="63">
        <v>33000</v>
      </c>
      <c r="G119" s="63">
        <v>11143.31</v>
      </c>
      <c r="H119" s="59">
        <f t="shared" si="8"/>
        <v>1.0236396021668257</v>
      </c>
      <c r="I119" s="63">
        <v>0.33800000000000002</v>
      </c>
    </row>
    <row r="120" spans="1:9" ht="18" customHeight="1" x14ac:dyDescent="0.25">
      <c r="A120" s="3"/>
      <c r="B120" s="60">
        <v>3121</v>
      </c>
      <c r="C120" s="61" t="s">
        <v>101</v>
      </c>
      <c r="D120" s="62">
        <v>10885.97</v>
      </c>
      <c r="E120" s="63">
        <v>33000</v>
      </c>
      <c r="F120" s="63">
        <v>33000</v>
      </c>
      <c r="G120" s="63">
        <v>11143.31</v>
      </c>
      <c r="H120" s="59">
        <f t="shared" si="8"/>
        <v>1.0236396021668257</v>
      </c>
      <c r="I120" s="63">
        <v>0.33800000000000002</v>
      </c>
    </row>
    <row r="121" spans="1:9" ht="18" customHeight="1" x14ac:dyDescent="0.25">
      <c r="A121" s="3"/>
      <c r="B121" s="60">
        <v>313</v>
      </c>
      <c r="C121" s="61" t="s">
        <v>102</v>
      </c>
      <c r="D121" s="62">
        <v>60275.27</v>
      </c>
      <c r="E121" s="63">
        <v>163000</v>
      </c>
      <c r="F121" s="63">
        <v>163000</v>
      </c>
      <c r="G121" s="63">
        <v>77370.44</v>
      </c>
      <c r="H121" s="59">
        <f t="shared" si="8"/>
        <v>1.2836183064795894</v>
      </c>
      <c r="I121" s="63">
        <v>0.47499999999999998</v>
      </c>
    </row>
    <row r="122" spans="1:9" ht="18" customHeight="1" x14ac:dyDescent="0.25">
      <c r="A122" s="3"/>
      <c r="B122" s="60">
        <v>3131</v>
      </c>
      <c r="C122" s="61" t="s">
        <v>103</v>
      </c>
      <c r="D122" s="62">
        <v>32926.01</v>
      </c>
      <c r="E122" s="63">
        <v>90000</v>
      </c>
      <c r="F122" s="63">
        <v>90000</v>
      </c>
      <c r="G122" s="63">
        <v>42394.75</v>
      </c>
      <c r="H122" s="59">
        <f t="shared" si="8"/>
        <v>1.2875762960650257</v>
      </c>
      <c r="I122" s="63">
        <v>0.47099999999999997</v>
      </c>
    </row>
    <row r="123" spans="1:9" ht="18" customHeight="1" x14ac:dyDescent="0.25">
      <c r="A123" s="3"/>
      <c r="B123" s="60">
        <v>3132</v>
      </c>
      <c r="C123" s="61" t="s">
        <v>104</v>
      </c>
      <c r="D123" s="62">
        <v>26899.200000000001</v>
      </c>
      <c r="E123" s="63">
        <v>73000</v>
      </c>
      <c r="F123" s="63">
        <v>73000</v>
      </c>
      <c r="G123" s="63">
        <v>34975.69</v>
      </c>
      <c r="H123" s="59">
        <f t="shared" si="8"/>
        <v>1.3002501933142994</v>
      </c>
      <c r="I123" s="63">
        <v>0.47899999999999998</v>
      </c>
    </row>
    <row r="124" spans="1:9" ht="18" customHeight="1" x14ac:dyDescent="0.25">
      <c r="A124" s="64" t="s">
        <v>105</v>
      </c>
      <c r="B124" s="51">
        <v>32</v>
      </c>
      <c r="C124" s="52" t="s">
        <v>106</v>
      </c>
      <c r="D124" s="58">
        <v>474442.29</v>
      </c>
      <c r="E124" s="59">
        <v>1839800</v>
      </c>
      <c r="F124" s="59">
        <v>1839800</v>
      </c>
      <c r="G124" s="59">
        <v>493481.86</v>
      </c>
      <c r="H124" s="59">
        <f t="shared" si="8"/>
        <v>1.0401304234493935</v>
      </c>
      <c r="I124" s="59">
        <v>0.26800000000000002</v>
      </c>
    </row>
    <row r="125" spans="1:9" ht="18" customHeight="1" x14ac:dyDescent="0.25">
      <c r="A125" s="3"/>
      <c r="B125" s="60">
        <v>321</v>
      </c>
      <c r="C125" s="61" t="s">
        <v>107</v>
      </c>
      <c r="D125" s="62">
        <v>13325.28</v>
      </c>
      <c r="E125" s="63">
        <v>48500</v>
      </c>
      <c r="F125" s="63">
        <v>48500</v>
      </c>
      <c r="G125" s="63">
        <v>7087.56</v>
      </c>
      <c r="H125" s="59">
        <f t="shared" si="8"/>
        <v>0.53188826050934768</v>
      </c>
      <c r="I125" s="63">
        <v>0.14599999999999999</v>
      </c>
    </row>
    <row r="126" spans="1:9" ht="18" customHeight="1" x14ac:dyDescent="0.25">
      <c r="A126" s="3"/>
      <c r="B126" s="60">
        <v>3211</v>
      </c>
      <c r="C126" s="61" t="s">
        <v>108</v>
      </c>
      <c r="D126" s="62">
        <v>238</v>
      </c>
      <c r="E126" s="63">
        <v>5000</v>
      </c>
      <c r="F126" s="63">
        <v>5000</v>
      </c>
      <c r="G126" s="63">
        <v>0</v>
      </c>
      <c r="H126" s="59">
        <f t="shared" si="8"/>
        <v>0</v>
      </c>
      <c r="I126" s="63">
        <v>0</v>
      </c>
    </row>
    <row r="127" spans="1:9" ht="18" customHeight="1" x14ac:dyDescent="0.25">
      <c r="A127" s="3"/>
      <c r="B127" s="60">
        <v>3212</v>
      </c>
      <c r="C127" s="61" t="s">
        <v>109</v>
      </c>
      <c r="D127" s="62">
        <v>4162</v>
      </c>
      <c r="E127" s="63">
        <v>8500</v>
      </c>
      <c r="F127" s="63">
        <v>8500</v>
      </c>
      <c r="G127" s="63">
        <v>4194</v>
      </c>
      <c r="H127" s="59">
        <f t="shared" si="8"/>
        <v>1.007688611244594</v>
      </c>
      <c r="I127" s="63">
        <v>0.49299999999999999</v>
      </c>
    </row>
    <row r="128" spans="1:9" ht="18" customHeight="1" x14ac:dyDescent="0.25">
      <c r="A128" s="3"/>
      <c r="B128" s="60">
        <v>3213</v>
      </c>
      <c r="C128" s="61" t="s">
        <v>110</v>
      </c>
      <c r="D128" s="62">
        <v>1700</v>
      </c>
      <c r="E128" s="63">
        <v>15000</v>
      </c>
      <c r="F128" s="63">
        <v>15000</v>
      </c>
      <c r="G128" s="63">
        <v>0</v>
      </c>
      <c r="H128" s="59">
        <f t="shared" si="8"/>
        <v>0</v>
      </c>
      <c r="I128" s="63">
        <v>0</v>
      </c>
    </row>
    <row r="129" spans="1:9" ht="18" customHeight="1" x14ac:dyDescent="0.25">
      <c r="A129" s="3"/>
      <c r="B129" s="60">
        <v>3214</v>
      </c>
      <c r="C129" s="61" t="s">
        <v>111</v>
      </c>
      <c r="D129" s="62">
        <v>7225.28</v>
      </c>
      <c r="E129" s="63">
        <v>20000</v>
      </c>
      <c r="F129" s="63">
        <v>20000</v>
      </c>
      <c r="G129" s="63">
        <v>2893.56</v>
      </c>
      <c r="H129" s="59">
        <f t="shared" si="8"/>
        <v>0.40047721333982905</v>
      </c>
      <c r="I129" s="63">
        <v>0.14499999999999999</v>
      </c>
    </row>
    <row r="130" spans="1:9" ht="18" customHeight="1" x14ac:dyDescent="0.25">
      <c r="A130" s="3"/>
      <c r="B130" s="60">
        <v>322</v>
      </c>
      <c r="C130" s="61" t="s">
        <v>112</v>
      </c>
      <c r="D130" s="62">
        <v>118332.46</v>
      </c>
      <c r="E130" s="63">
        <v>367500</v>
      </c>
      <c r="F130" s="63">
        <v>367500</v>
      </c>
      <c r="G130" s="63">
        <v>135736.28</v>
      </c>
      <c r="H130" s="59">
        <f t="shared" si="8"/>
        <v>1.1470756206707777</v>
      </c>
      <c r="I130" s="63">
        <v>0.36899999999999999</v>
      </c>
    </row>
    <row r="131" spans="1:9" ht="18" customHeight="1" x14ac:dyDescent="0.25">
      <c r="A131" s="3"/>
      <c r="B131" s="60">
        <v>3221</v>
      </c>
      <c r="C131" s="61" t="s">
        <v>113</v>
      </c>
      <c r="D131" s="62">
        <v>34242.61</v>
      </c>
      <c r="E131" s="63">
        <v>81500</v>
      </c>
      <c r="F131" s="63">
        <v>81500</v>
      </c>
      <c r="G131" s="63">
        <v>24757.72</v>
      </c>
      <c r="H131" s="59">
        <f t="shared" si="8"/>
        <v>0.7230091397822771</v>
      </c>
      <c r="I131" s="63">
        <v>0.30399999999999999</v>
      </c>
    </row>
    <row r="132" spans="1:9" ht="18" customHeight="1" x14ac:dyDescent="0.25">
      <c r="A132" s="3"/>
      <c r="B132" s="60">
        <v>3223</v>
      </c>
      <c r="C132" s="61" t="s">
        <v>114</v>
      </c>
      <c r="D132" s="62">
        <v>74949.350000000006</v>
      </c>
      <c r="E132" s="63">
        <v>138000</v>
      </c>
      <c r="F132" s="63">
        <v>138000</v>
      </c>
      <c r="G132" s="63">
        <v>70631.28</v>
      </c>
      <c r="H132" s="59">
        <f t="shared" si="8"/>
        <v>0.94238682523597594</v>
      </c>
      <c r="I132" s="63">
        <v>0.51200000000000001</v>
      </c>
    </row>
    <row r="133" spans="1:9" ht="18" customHeight="1" x14ac:dyDescent="0.25">
      <c r="A133" s="3"/>
      <c r="B133" s="60">
        <v>3224</v>
      </c>
      <c r="C133" s="61" t="s">
        <v>115</v>
      </c>
      <c r="D133" s="62">
        <v>9140.5</v>
      </c>
      <c r="E133" s="63">
        <v>148000</v>
      </c>
      <c r="F133" s="63">
        <v>148000</v>
      </c>
      <c r="G133" s="63">
        <v>40347.279999999999</v>
      </c>
      <c r="H133" s="59">
        <f t="shared" si="8"/>
        <v>4.414121765767737</v>
      </c>
      <c r="I133" s="63">
        <v>0.27300000000000002</v>
      </c>
    </row>
    <row r="134" spans="1:9" ht="18" customHeight="1" x14ac:dyDescent="0.25">
      <c r="A134" s="3"/>
      <c r="B134" s="60">
        <v>323</v>
      </c>
      <c r="C134" s="61" t="s">
        <v>116</v>
      </c>
      <c r="D134" s="62">
        <v>254368.74</v>
      </c>
      <c r="E134" s="63">
        <v>1064100</v>
      </c>
      <c r="F134" s="63">
        <v>1064100</v>
      </c>
      <c r="G134" s="63">
        <v>275115.76</v>
      </c>
      <c r="H134" s="59">
        <f t="shared" si="8"/>
        <v>1.0815627737905216</v>
      </c>
      <c r="I134" s="63">
        <v>0.25900000000000001</v>
      </c>
    </row>
    <row r="135" spans="1:9" ht="18" customHeight="1" x14ac:dyDescent="0.25">
      <c r="A135" s="3"/>
      <c r="B135" s="60">
        <v>3231</v>
      </c>
      <c r="C135" s="61" t="s">
        <v>117</v>
      </c>
      <c r="D135" s="62">
        <v>32603.96</v>
      </c>
      <c r="E135" s="63">
        <v>62000</v>
      </c>
      <c r="F135" s="63">
        <v>62000</v>
      </c>
      <c r="G135" s="63">
        <v>24548.51</v>
      </c>
      <c r="H135" s="59">
        <f t="shared" si="8"/>
        <v>0.75293031889377848</v>
      </c>
      <c r="I135" s="63">
        <v>0.39600000000000002</v>
      </c>
    </row>
    <row r="136" spans="1:9" ht="18" customHeight="1" x14ac:dyDescent="0.25">
      <c r="A136" s="3"/>
      <c r="B136" s="60">
        <v>3232</v>
      </c>
      <c r="C136" s="61" t="s">
        <v>118</v>
      </c>
      <c r="D136" s="62">
        <v>30263.13</v>
      </c>
      <c r="E136" s="63">
        <v>443000</v>
      </c>
      <c r="F136" s="63">
        <v>443000</v>
      </c>
      <c r="G136" s="63">
        <v>94413.26</v>
      </c>
      <c r="H136" s="59">
        <f t="shared" si="8"/>
        <v>3.1197453799392196</v>
      </c>
      <c r="I136" s="63">
        <v>0.21299999999999999</v>
      </c>
    </row>
    <row r="137" spans="1:9" ht="18" customHeight="1" x14ac:dyDescent="0.25">
      <c r="A137" s="3"/>
      <c r="B137" s="60">
        <v>3233</v>
      </c>
      <c r="C137" s="61" t="s">
        <v>119</v>
      </c>
      <c r="D137" s="62">
        <v>18842.5</v>
      </c>
      <c r="E137" s="63">
        <v>51000</v>
      </c>
      <c r="F137" s="63">
        <v>51000</v>
      </c>
      <c r="G137" s="63">
        <v>14667.5</v>
      </c>
      <c r="H137" s="59">
        <f t="shared" si="8"/>
        <v>0.77842642961390474</v>
      </c>
      <c r="I137" s="63">
        <v>0.28799999999999998</v>
      </c>
    </row>
    <row r="138" spans="1:9" ht="18" customHeight="1" x14ac:dyDescent="0.25">
      <c r="A138" s="3"/>
      <c r="B138" s="60">
        <v>3234</v>
      </c>
      <c r="C138" s="61" t="s">
        <v>120</v>
      </c>
      <c r="D138" s="62">
        <v>79158.850000000006</v>
      </c>
      <c r="E138" s="63">
        <v>245000</v>
      </c>
      <c r="F138" s="63">
        <v>245000</v>
      </c>
      <c r="G138" s="63">
        <v>63217.62</v>
      </c>
      <c r="H138" s="59">
        <f t="shared" si="8"/>
        <v>0.79861721083618564</v>
      </c>
      <c r="I138" s="63">
        <v>0.25800000000000001</v>
      </c>
    </row>
    <row r="139" spans="1:9" ht="18" customHeight="1" x14ac:dyDescent="0.25">
      <c r="A139" s="3"/>
      <c r="B139" s="60">
        <v>3235</v>
      </c>
      <c r="C139" s="61" t="s">
        <v>121</v>
      </c>
      <c r="D139" s="62">
        <v>2250</v>
      </c>
      <c r="E139" s="63">
        <v>7000</v>
      </c>
      <c r="F139" s="63">
        <v>7000</v>
      </c>
      <c r="G139" s="63">
        <v>2250</v>
      </c>
      <c r="H139" s="59">
        <f t="shared" si="8"/>
        <v>1</v>
      </c>
      <c r="I139" s="63">
        <v>0.32100000000000001</v>
      </c>
    </row>
    <row r="140" spans="1:9" ht="18" customHeight="1" x14ac:dyDescent="0.25">
      <c r="A140" s="3"/>
      <c r="B140" s="60">
        <v>3236</v>
      </c>
      <c r="C140" s="61" t="s">
        <v>122</v>
      </c>
      <c r="D140" s="62">
        <v>18171.64</v>
      </c>
      <c r="E140" s="63">
        <v>66000</v>
      </c>
      <c r="F140" s="63">
        <v>66000</v>
      </c>
      <c r="G140" s="63">
        <v>17696.64</v>
      </c>
      <c r="H140" s="59">
        <f t="shared" si="8"/>
        <v>0.97386036703346535</v>
      </c>
      <c r="I140" s="63">
        <v>0.26800000000000002</v>
      </c>
    </row>
    <row r="141" spans="1:9" ht="18" customHeight="1" x14ac:dyDescent="0.25">
      <c r="A141" s="3"/>
      <c r="B141" s="60">
        <v>3237</v>
      </c>
      <c r="C141" s="61" t="s">
        <v>123</v>
      </c>
      <c r="D141" s="62">
        <v>42764.35</v>
      </c>
      <c r="E141" s="63">
        <v>121000</v>
      </c>
      <c r="F141" s="63">
        <v>121000</v>
      </c>
      <c r="G141" s="63">
        <v>25097.25</v>
      </c>
      <c r="H141" s="59">
        <f t="shared" si="8"/>
        <v>0.58687317824309271</v>
      </c>
      <c r="I141" s="63">
        <v>0.20699999999999999</v>
      </c>
    </row>
    <row r="142" spans="1:9" ht="18" customHeight="1" x14ac:dyDescent="0.25">
      <c r="A142" s="3"/>
      <c r="B142" s="60">
        <v>3238</v>
      </c>
      <c r="C142" s="61" t="s">
        <v>124</v>
      </c>
      <c r="D142" s="62">
        <v>14507.5</v>
      </c>
      <c r="E142" s="63">
        <v>34100</v>
      </c>
      <c r="F142" s="63">
        <v>34100</v>
      </c>
      <c r="G142" s="63">
        <v>15496.31</v>
      </c>
      <c r="H142" s="59">
        <f t="shared" si="8"/>
        <v>1.0681585386868861</v>
      </c>
      <c r="I142" s="63">
        <v>0.45400000000000001</v>
      </c>
    </row>
    <row r="143" spans="1:9" ht="18" customHeight="1" x14ac:dyDescent="0.25">
      <c r="A143" s="3"/>
      <c r="B143" s="60">
        <v>3239</v>
      </c>
      <c r="C143" s="61" t="s">
        <v>125</v>
      </c>
      <c r="D143" s="62">
        <v>15806.81</v>
      </c>
      <c r="E143" s="63">
        <v>35000</v>
      </c>
      <c r="F143" s="63">
        <v>35000</v>
      </c>
      <c r="G143" s="63">
        <v>17728.669999999998</v>
      </c>
      <c r="H143" s="59">
        <f t="shared" si="8"/>
        <v>1.1215843044864839</v>
      </c>
      <c r="I143" s="63">
        <v>0.50700000000000001</v>
      </c>
    </row>
    <row r="144" spans="1:9" ht="18" customHeight="1" x14ac:dyDescent="0.25">
      <c r="A144" s="3"/>
      <c r="B144" s="60">
        <v>324</v>
      </c>
      <c r="C144" s="61" t="s">
        <v>126</v>
      </c>
      <c r="D144" s="62">
        <v>26688.99</v>
      </c>
      <c r="E144" s="63">
        <v>86000</v>
      </c>
      <c r="F144" s="63">
        <v>86000</v>
      </c>
      <c r="G144" s="63">
        <v>23477.68</v>
      </c>
      <c r="H144" s="59">
        <f t="shared" si="8"/>
        <v>0.87967660072561749</v>
      </c>
      <c r="I144" s="63">
        <v>0.27300000000000002</v>
      </c>
    </row>
    <row r="145" spans="1:26" ht="18" customHeight="1" x14ac:dyDescent="0.25">
      <c r="A145" s="3"/>
      <c r="B145" s="60">
        <v>3241</v>
      </c>
      <c r="C145" s="61" t="s">
        <v>127</v>
      </c>
      <c r="D145" s="62">
        <v>26688.99</v>
      </c>
      <c r="E145" s="63">
        <v>86000</v>
      </c>
      <c r="F145" s="63">
        <v>86000</v>
      </c>
      <c r="G145" s="63">
        <v>23477.68</v>
      </c>
      <c r="H145" s="59">
        <f t="shared" si="8"/>
        <v>0.87967660072561749</v>
      </c>
      <c r="I145" s="63">
        <v>0.27300000000000002</v>
      </c>
    </row>
    <row r="146" spans="1:26" ht="18" customHeight="1" x14ac:dyDescent="0.25">
      <c r="A146" s="3"/>
      <c r="B146" s="60">
        <v>329</v>
      </c>
      <c r="C146" s="61" t="s">
        <v>128</v>
      </c>
      <c r="D146" s="62">
        <v>61726.82</v>
      </c>
      <c r="E146" s="63">
        <v>273700</v>
      </c>
      <c r="F146" s="63">
        <v>273700</v>
      </c>
      <c r="G146" s="63">
        <v>52064.58</v>
      </c>
      <c r="H146" s="59">
        <f t="shared" si="8"/>
        <v>0.84346771792229058</v>
      </c>
      <c r="I146" s="63">
        <v>0.19</v>
      </c>
    </row>
    <row r="147" spans="1:26" ht="18" customHeight="1" x14ac:dyDescent="0.25">
      <c r="A147" s="3"/>
      <c r="B147" s="60">
        <v>3291</v>
      </c>
      <c r="C147" s="61" t="s">
        <v>129</v>
      </c>
      <c r="D147" s="62">
        <v>19212.330000000002</v>
      </c>
      <c r="E147" s="63">
        <v>89000</v>
      </c>
      <c r="F147" s="63">
        <v>89000</v>
      </c>
      <c r="G147" s="63">
        <v>19488.34</v>
      </c>
      <c r="H147" s="59">
        <f t="shared" si="8"/>
        <v>1.0143662949782768</v>
      </c>
      <c r="I147" s="63">
        <v>0.219</v>
      </c>
    </row>
    <row r="148" spans="1:26" ht="18" customHeight="1" x14ac:dyDescent="0.25">
      <c r="A148" s="3"/>
      <c r="B148" s="60">
        <v>3292</v>
      </c>
      <c r="C148" s="61" t="s">
        <v>130</v>
      </c>
      <c r="D148" s="62"/>
      <c r="E148" s="63">
        <v>6000</v>
      </c>
      <c r="F148" s="63">
        <v>6000</v>
      </c>
      <c r="G148" s="63">
        <v>0</v>
      </c>
      <c r="H148" s="59">
        <v>0</v>
      </c>
      <c r="I148" s="63">
        <v>0</v>
      </c>
    </row>
    <row r="149" spans="1:26" ht="18" customHeight="1" x14ac:dyDescent="0.25">
      <c r="A149" s="3"/>
      <c r="B149" s="60">
        <v>3293</v>
      </c>
      <c r="C149" s="61" t="s">
        <v>131</v>
      </c>
      <c r="D149" s="62">
        <v>11484.7</v>
      </c>
      <c r="E149" s="63">
        <v>85000</v>
      </c>
      <c r="F149" s="63">
        <v>85000</v>
      </c>
      <c r="G149" s="63">
        <v>6008.2</v>
      </c>
      <c r="H149" s="59">
        <f t="shared" ref="H149:H152" si="9">G149/D149</f>
        <v>0.52314818845942856</v>
      </c>
      <c r="I149" s="63">
        <v>7.0999999999999994E-2</v>
      </c>
    </row>
    <row r="150" spans="1:26" ht="18" customHeight="1" x14ac:dyDescent="0.25">
      <c r="A150" s="3"/>
      <c r="B150" s="60">
        <v>3294</v>
      </c>
      <c r="C150" s="61" t="s">
        <v>132</v>
      </c>
      <c r="D150" s="62">
        <v>629.94000000000005</v>
      </c>
      <c r="E150" s="63">
        <v>18000</v>
      </c>
      <c r="F150" s="63">
        <v>18000</v>
      </c>
      <c r="G150" s="63">
        <v>1543.87</v>
      </c>
      <c r="H150" s="59">
        <f t="shared" si="9"/>
        <v>2.4508207130837856</v>
      </c>
      <c r="I150" s="63">
        <v>8.5999999999999993E-2</v>
      </c>
    </row>
    <row r="151" spans="1:26" ht="18" customHeight="1" x14ac:dyDescent="0.25">
      <c r="A151" s="3"/>
      <c r="B151" s="60">
        <v>3299</v>
      </c>
      <c r="C151" s="61" t="s">
        <v>133</v>
      </c>
      <c r="D151" s="62">
        <v>30399.85</v>
      </c>
      <c r="E151" s="63">
        <v>75700</v>
      </c>
      <c r="F151" s="63">
        <v>75700</v>
      </c>
      <c r="G151" s="63">
        <v>25024.17</v>
      </c>
      <c r="H151" s="59">
        <f t="shared" si="9"/>
        <v>0.82316754852408813</v>
      </c>
      <c r="I151" s="63">
        <v>0.33100000000000002</v>
      </c>
    </row>
    <row r="152" spans="1:26" ht="18" customHeight="1" x14ac:dyDescent="0.25">
      <c r="A152" s="3">
        <v>11</v>
      </c>
      <c r="B152" s="51">
        <v>34</v>
      </c>
      <c r="C152" s="52" t="s">
        <v>134</v>
      </c>
      <c r="D152" s="58">
        <v>8818.64</v>
      </c>
      <c r="E152" s="59">
        <v>66000</v>
      </c>
      <c r="F152" s="59">
        <v>66000</v>
      </c>
      <c r="G152" s="59">
        <v>13423.54</v>
      </c>
      <c r="H152" s="59">
        <f t="shared" si="9"/>
        <v>1.5221780229150983</v>
      </c>
      <c r="I152" s="59">
        <v>0.20300000000000001</v>
      </c>
    </row>
    <row r="153" spans="1:26" ht="18" customHeight="1" x14ac:dyDescent="0.25">
      <c r="A153" s="3"/>
      <c r="B153" s="60">
        <v>342</v>
      </c>
      <c r="C153" s="61" t="s">
        <v>135</v>
      </c>
      <c r="D153" s="62">
        <v>0</v>
      </c>
      <c r="E153" s="63">
        <v>30000</v>
      </c>
      <c r="F153" s="63">
        <v>30000</v>
      </c>
      <c r="G153" s="63">
        <v>0</v>
      </c>
      <c r="H153" s="59">
        <v>0</v>
      </c>
      <c r="I153" s="63">
        <v>0</v>
      </c>
    </row>
    <row r="154" spans="1:26" ht="18" customHeight="1" x14ac:dyDescent="0.25">
      <c r="A154" s="3"/>
      <c r="B154" s="60">
        <v>3422</v>
      </c>
      <c r="C154" s="61" t="s">
        <v>135</v>
      </c>
      <c r="D154" s="62">
        <v>0</v>
      </c>
      <c r="E154" s="63">
        <v>30000</v>
      </c>
      <c r="F154" s="63">
        <v>30000</v>
      </c>
      <c r="G154" s="63">
        <v>0</v>
      </c>
      <c r="H154" s="59">
        <v>0</v>
      </c>
      <c r="I154" s="63">
        <v>0</v>
      </c>
    </row>
    <row r="155" spans="1:26" ht="18" customHeight="1" x14ac:dyDescent="0.25">
      <c r="A155" s="3"/>
      <c r="B155" s="60">
        <v>343</v>
      </c>
      <c r="C155" s="61" t="s">
        <v>136</v>
      </c>
      <c r="D155" s="62">
        <v>8818.64</v>
      </c>
      <c r="E155" s="63">
        <v>36000</v>
      </c>
      <c r="F155" s="63">
        <v>36000</v>
      </c>
      <c r="G155" s="63">
        <v>13423.54</v>
      </c>
      <c r="H155" s="59">
        <f t="shared" ref="H155:H166" si="10">G155/D155</f>
        <v>1.5221780229150983</v>
      </c>
      <c r="I155" s="63">
        <v>0.373</v>
      </c>
    </row>
    <row r="156" spans="1:26" ht="30" customHeight="1" x14ac:dyDescent="0.25">
      <c r="A156" s="3"/>
      <c r="B156" s="60">
        <v>3431</v>
      </c>
      <c r="C156" s="61" t="s">
        <v>137</v>
      </c>
      <c r="D156" s="62">
        <v>2418.64</v>
      </c>
      <c r="E156" s="63">
        <v>8000</v>
      </c>
      <c r="F156" s="63">
        <v>8000</v>
      </c>
      <c r="G156" s="63">
        <v>3243.54</v>
      </c>
      <c r="H156" s="59">
        <f t="shared" si="10"/>
        <v>1.3410594383620547</v>
      </c>
      <c r="I156" s="63">
        <v>0.40500000000000003</v>
      </c>
    </row>
    <row r="157" spans="1:26" ht="18" customHeight="1" x14ac:dyDescent="0.25">
      <c r="A157" s="3"/>
      <c r="B157" s="60">
        <v>3434</v>
      </c>
      <c r="C157" s="61" t="s">
        <v>138</v>
      </c>
      <c r="D157" s="62">
        <v>6400</v>
      </c>
      <c r="E157" s="63">
        <v>28000</v>
      </c>
      <c r="F157" s="63">
        <v>28000</v>
      </c>
      <c r="G157" s="63">
        <v>10180</v>
      </c>
      <c r="H157" s="59">
        <f t="shared" si="10"/>
        <v>1.590625</v>
      </c>
      <c r="I157" s="63">
        <v>0.36399999999999999</v>
      </c>
    </row>
    <row r="158" spans="1:26" ht="18" customHeight="1" x14ac:dyDescent="0.25">
      <c r="A158" s="3">
        <v>11</v>
      </c>
      <c r="B158" s="51">
        <v>35</v>
      </c>
      <c r="C158" s="52" t="s">
        <v>139</v>
      </c>
      <c r="D158" s="58">
        <v>8529.2999999999993</v>
      </c>
      <c r="E158" s="59">
        <v>22000</v>
      </c>
      <c r="F158" s="59">
        <v>22000</v>
      </c>
      <c r="G158" s="59">
        <v>3829.53</v>
      </c>
      <c r="H158" s="59">
        <f t="shared" si="10"/>
        <v>0.44898526256550952</v>
      </c>
      <c r="I158" s="59">
        <v>0.17399999999999999</v>
      </c>
    </row>
    <row r="159" spans="1:26" ht="18" customHeight="1" x14ac:dyDescent="0.25">
      <c r="A159" s="3"/>
      <c r="B159" s="60">
        <v>352</v>
      </c>
      <c r="C159" s="61" t="s">
        <v>139</v>
      </c>
      <c r="D159" s="62">
        <v>8529.2999999999993</v>
      </c>
      <c r="E159" s="63">
        <v>22000</v>
      </c>
      <c r="F159" s="63">
        <v>22000</v>
      </c>
      <c r="G159" s="63">
        <v>3829.53</v>
      </c>
      <c r="H159" s="59">
        <f t="shared" si="10"/>
        <v>0.44898526256550952</v>
      </c>
      <c r="I159" s="63">
        <v>0.17399999999999999</v>
      </c>
    </row>
    <row r="160" spans="1:26" ht="18" customHeight="1" x14ac:dyDescent="0.25">
      <c r="A160" s="3"/>
      <c r="B160" s="60">
        <v>3523</v>
      </c>
      <c r="C160" s="61" t="s">
        <v>140</v>
      </c>
      <c r="D160" s="62">
        <v>8529.2999999999993</v>
      </c>
      <c r="E160" s="63">
        <v>22000</v>
      </c>
      <c r="F160" s="63">
        <v>22000</v>
      </c>
      <c r="G160" s="63">
        <v>3829.53</v>
      </c>
      <c r="H160" s="59">
        <f t="shared" si="10"/>
        <v>0.44898526256550952</v>
      </c>
      <c r="I160" s="63">
        <v>0.17399999999999999</v>
      </c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8" customHeight="1" x14ac:dyDescent="0.25">
      <c r="A161" s="3">
        <v>11.43</v>
      </c>
      <c r="B161" s="51">
        <v>36</v>
      </c>
      <c r="C161" s="52" t="s">
        <v>141</v>
      </c>
      <c r="D161" s="58">
        <v>32430.05</v>
      </c>
      <c r="E161" s="59">
        <v>92000</v>
      </c>
      <c r="F161" s="59">
        <v>92000</v>
      </c>
      <c r="G161" s="59">
        <v>26263</v>
      </c>
      <c r="H161" s="59">
        <f t="shared" si="10"/>
        <v>0.80983532248639767</v>
      </c>
      <c r="I161" s="59">
        <v>0.28499999999999998</v>
      </c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31.5" customHeight="1" x14ac:dyDescent="0.25">
      <c r="A162" s="3"/>
      <c r="B162" s="60">
        <v>363</v>
      </c>
      <c r="C162" s="61" t="s">
        <v>142</v>
      </c>
      <c r="D162" s="62">
        <v>32430.05</v>
      </c>
      <c r="E162" s="63">
        <v>92000</v>
      </c>
      <c r="F162" s="63">
        <v>92000</v>
      </c>
      <c r="G162" s="63">
        <v>26263</v>
      </c>
      <c r="H162" s="59">
        <f t="shared" si="10"/>
        <v>0.80983532248639767</v>
      </c>
      <c r="I162" s="63">
        <v>0.28999999999999998</v>
      </c>
    </row>
    <row r="163" spans="1:26" ht="18" customHeight="1" x14ac:dyDescent="0.25">
      <c r="A163" s="3"/>
      <c r="B163" s="60">
        <v>3631</v>
      </c>
      <c r="C163" s="61" t="s">
        <v>143</v>
      </c>
      <c r="D163" s="62">
        <v>32430.05</v>
      </c>
      <c r="E163" s="63">
        <v>92000</v>
      </c>
      <c r="F163" s="63">
        <v>92000</v>
      </c>
      <c r="G163" s="63">
        <v>26263</v>
      </c>
      <c r="H163" s="59">
        <f t="shared" si="10"/>
        <v>0.80983532248639767</v>
      </c>
      <c r="I163" s="63">
        <v>0.28499999999999998</v>
      </c>
    </row>
    <row r="164" spans="1:26" ht="18" customHeight="1" x14ac:dyDescent="0.25">
      <c r="A164" s="3">
        <v>11.43</v>
      </c>
      <c r="B164" s="51">
        <v>37</v>
      </c>
      <c r="C164" s="52" t="s">
        <v>144</v>
      </c>
      <c r="D164" s="58">
        <v>150125.63</v>
      </c>
      <c r="E164" s="59">
        <v>495000</v>
      </c>
      <c r="F164" s="59">
        <v>495000</v>
      </c>
      <c r="G164" s="59">
        <v>112436.64</v>
      </c>
      <c r="H164" s="59">
        <f t="shared" si="10"/>
        <v>0.74895032913433901</v>
      </c>
      <c r="I164" s="59">
        <v>0.22700000000000001</v>
      </c>
    </row>
    <row r="165" spans="1:26" ht="18" customHeight="1" x14ac:dyDescent="0.25">
      <c r="A165" s="3"/>
      <c r="B165" s="60">
        <v>372</v>
      </c>
      <c r="C165" s="61" t="s">
        <v>145</v>
      </c>
      <c r="D165" s="62">
        <v>150125.63</v>
      </c>
      <c r="E165" s="63">
        <v>495000</v>
      </c>
      <c r="F165" s="63">
        <v>495000</v>
      </c>
      <c r="G165" s="63">
        <v>112436.64</v>
      </c>
      <c r="H165" s="59">
        <f t="shared" si="10"/>
        <v>0.74895032913433901</v>
      </c>
      <c r="I165" s="63">
        <v>0.22700000000000001</v>
      </c>
    </row>
    <row r="166" spans="1:26" ht="18" customHeight="1" x14ac:dyDescent="0.25">
      <c r="A166" s="3"/>
      <c r="B166" s="60">
        <v>3721</v>
      </c>
      <c r="C166" s="61" t="s">
        <v>146</v>
      </c>
      <c r="D166" s="62">
        <v>150125.63</v>
      </c>
      <c r="E166" s="63">
        <v>491000</v>
      </c>
      <c r="F166" s="63">
        <v>491000</v>
      </c>
      <c r="G166" s="63">
        <v>112436.64</v>
      </c>
      <c r="H166" s="59">
        <f t="shared" si="10"/>
        <v>0.74895032913433901</v>
      </c>
      <c r="I166" s="63">
        <v>0.22900000000000001</v>
      </c>
    </row>
    <row r="167" spans="1:26" ht="18" customHeight="1" x14ac:dyDescent="0.25">
      <c r="A167" s="3"/>
      <c r="B167" s="60">
        <v>3722</v>
      </c>
      <c r="C167" s="61" t="s">
        <v>147</v>
      </c>
      <c r="D167" s="62">
        <v>0</v>
      </c>
      <c r="E167" s="63">
        <v>4000</v>
      </c>
      <c r="F167" s="63">
        <v>4000</v>
      </c>
      <c r="G167" s="63">
        <v>0</v>
      </c>
      <c r="H167" s="59">
        <v>0</v>
      </c>
      <c r="I167" s="63">
        <v>0</v>
      </c>
    </row>
    <row r="168" spans="1:26" ht="18" customHeight="1" x14ac:dyDescent="0.25">
      <c r="A168" s="3">
        <v>11</v>
      </c>
      <c r="B168" s="51">
        <v>38</v>
      </c>
      <c r="C168" s="52" t="s">
        <v>148</v>
      </c>
      <c r="D168" s="58">
        <v>239200</v>
      </c>
      <c r="E168" s="59">
        <v>486200</v>
      </c>
      <c r="F168" s="59">
        <v>486200</v>
      </c>
      <c r="G168" s="59">
        <v>191000</v>
      </c>
      <c r="H168" s="59">
        <f t="shared" ref="H168:H170" si="11">G168/D168</f>
        <v>0.79849498327759194</v>
      </c>
      <c r="I168" s="59">
        <v>0.39300000000000002</v>
      </c>
    </row>
    <row r="169" spans="1:26" ht="18" customHeight="1" x14ac:dyDescent="0.25">
      <c r="A169" s="3"/>
      <c r="B169" s="60">
        <v>381</v>
      </c>
      <c r="C169" s="61" t="s">
        <v>149</v>
      </c>
      <c r="D169" s="62">
        <v>239200</v>
      </c>
      <c r="E169" s="63">
        <v>466200</v>
      </c>
      <c r="F169" s="63">
        <v>466200</v>
      </c>
      <c r="G169" s="63">
        <v>466200</v>
      </c>
      <c r="H169" s="59">
        <f t="shared" si="11"/>
        <v>1.9489966555183946</v>
      </c>
      <c r="I169" s="63">
        <v>0.38400000000000001</v>
      </c>
    </row>
    <row r="170" spans="1:26" ht="15.75" customHeight="1" x14ac:dyDescent="0.25">
      <c r="A170" s="3"/>
      <c r="B170" s="60">
        <v>3811</v>
      </c>
      <c r="C170" s="61" t="s">
        <v>150</v>
      </c>
      <c r="D170" s="62">
        <v>239200</v>
      </c>
      <c r="E170" s="63">
        <v>466200</v>
      </c>
      <c r="F170" s="63">
        <v>466200</v>
      </c>
      <c r="G170" s="63">
        <v>179000</v>
      </c>
      <c r="H170" s="59">
        <f t="shared" si="11"/>
        <v>0.74832775919732442</v>
      </c>
      <c r="I170" s="63">
        <v>0.38400000000000001</v>
      </c>
    </row>
    <row r="171" spans="1:26" ht="15.75" customHeight="1" x14ac:dyDescent="0.25">
      <c r="A171" s="3"/>
      <c r="B171" s="60">
        <v>386</v>
      </c>
      <c r="C171" s="61" t="s">
        <v>151</v>
      </c>
      <c r="D171" s="62">
        <v>0</v>
      </c>
      <c r="E171" s="63">
        <v>20000</v>
      </c>
      <c r="F171" s="63">
        <v>20000</v>
      </c>
      <c r="G171" s="63">
        <v>12000</v>
      </c>
      <c r="H171" s="59">
        <v>0</v>
      </c>
      <c r="I171" s="63">
        <v>0.6</v>
      </c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spans="1:26" ht="15.75" customHeight="1" x14ac:dyDescent="0.25">
      <c r="A172" s="3"/>
      <c r="B172" s="60">
        <v>3861</v>
      </c>
      <c r="C172" s="61" t="s">
        <v>152</v>
      </c>
      <c r="D172" s="62">
        <v>0</v>
      </c>
      <c r="E172" s="63">
        <v>20000</v>
      </c>
      <c r="F172" s="63">
        <v>20000</v>
      </c>
      <c r="G172" s="63">
        <v>12000</v>
      </c>
      <c r="H172" s="59">
        <v>0</v>
      </c>
      <c r="I172" s="63">
        <v>0.6</v>
      </c>
    </row>
    <row r="173" spans="1:26" ht="45" customHeight="1" x14ac:dyDescent="0.25">
      <c r="A173" s="64" t="s">
        <v>153</v>
      </c>
      <c r="B173" s="51">
        <v>4</v>
      </c>
      <c r="C173" s="52" t="s">
        <v>154</v>
      </c>
      <c r="D173" s="58">
        <v>207535.01</v>
      </c>
      <c r="E173" s="59">
        <v>13241000</v>
      </c>
      <c r="F173" s="59">
        <v>13241000</v>
      </c>
      <c r="G173" s="59">
        <v>612419.23</v>
      </c>
      <c r="H173" s="59">
        <f t="shared" ref="H173:H174" si="12">G173/D173</f>
        <v>2.9509200881335635</v>
      </c>
      <c r="I173" s="59">
        <v>4.5999999999999999E-2</v>
      </c>
    </row>
    <row r="174" spans="1:26" ht="15.75" customHeight="1" x14ac:dyDescent="0.25">
      <c r="A174" s="3">
        <v>11</v>
      </c>
      <c r="B174" s="51">
        <v>41</v>
      </c>
      <c r="C174" s="52" t="s">
        <v>155</v>
      </c>
      <c r="D174" s="58">
        <v>5500</v>
      </c>
      <c r="E174" s="59">
        <v>1071000</v>
      </c>
      <c r="F174" s="59">
        <v>1071000</v>
      </c>
      <c r="G174" s="59">
        <v>455000</v>
      </c>
      <c r="H174" s="59">
        <f t="shared" si="12"/>
        <v>82.727272727272734</v>
      </c>
      <c r="I174" s="59">
        <v>0.42499999999999999</v>
      </c>
    </row>
    <row r="175" spans="1:26" ht="15.75" customHeight="1" x14ac:dyDescent="0.25">
      <c r="A175" s="3"/>
      <c r="B175" s="66">
        <v>411</v>
      </c>
      <c r="C175" s="67" t="s">
        <v>156</v>
      </c>
      <c r="D175" s="68">
        <v>0</v>
      </c>
      <c r="E175" s="69">
        <v>40000</v>
      </c>
      <c r="F175" s="69">
        <v>40000</v>
      </c>
      <c r="G175" s="69">
        <v>0</v>
      </c>
      <c r="H175" s="59">
        <v>0</v>
      </c>
      <c r="I175" s="69">
        <v>0</v>
      </c>
    </row>
    <row r="176" spans="1:26" ht="15.75" customHeight="1" x14ac:dyDescent="0.25">
      <c r="A176" s="3"/>
      <c r="B176" s="66">
        <v>4111</v>
      </c>
      <c r="C176" s="67" t="s">
        <v>157</v>
      </c>
      <c r="D176" s="68">
        <v>0</v>
      </c>
      <c r="E176" s="69">
        <v>40000</v>
      </c>
      <c r="F176" s="69">
        <v>40000</v>
      </c>
      <c r="G176" s="69">
        <v>0</v>
      </c>
      <c r="H176" s="59">
        <v>0</v>
      </c>
      <c r="I176" s="69">
        <v>0</v>
      </c>
    </row>
    <row r="177" spans="1:26" ht="15.75" customHeight="1" x14ac:dyDescent="0.25">
      <c r="A177" s="61"/>
      <c r="B177" s="60">
        <v>412</v>
      </c>
      <c r="C177" s="61" t="s">
        <v>158</v>
      </c>
      <c r="D177" s="62">
        <v>5500</v>
      </c>
      <c r="E177" s="63">
        <v>1031000</v>
      </c>
      <c r="F177" s="63">
        <v>1031000</v>
      </c>
      <c r="G177" s="63">
        <v>455000</v>
      </c>
      <c r="H177" s="59">
        <f t="shared" ref="H177:H180" si="13">G177/D177</f>
        <v>82.727272727272734</v>
      </c>
      <c r="I177" s="63">
        <v>0.441</v>
      </c>
    </row>
    <row r="178" spans="1:26" ht="15.75" customHeight="1" x14ac:dyDescent="0.25">
      <c r="A178" s="4"/>
      <c r="B178" s="70">
        <v>4126</v>
      </c>
      <c r="C178" s="71" t="s">
        <v>159</v>
      </c>
      <c r="D178" s="72">
        <v>5500</v>
      </c>
      <c r="E178" s="73">
        <v>1031000</v>
      </c>
      <c r="F178" s="73">
        <v>1031000</v>
      </c>
      <c r="G178" s="73">
        <v>455000</v>
      </c>
      <c r="H178" s="59">
        <f t="shared" si="13"/>
        <v>82.727272727272734</v>
      </c>
      <c r="I178" s="73">
        <v>0.441</v>
      </c>
    </row>
    <row r="179" spans="1:26" ht="18" customHeight="1" x14ac:dyDescent="0.25">
      <c r="A179" s="64" t="s">
        <v>160</v>
      </c>
      <c r="B179" s="74">
        <v>42</v>
      </c>
      <c r="C179" s="75" t="s">
        <v>161</v>
      </c>
      <c r="D179" s="76">
        <v>202035.01</v>
      </c>
      <c r="E179" s="77">
        <v>12170000</v>
      </c>
      <c r="F179" s="77">
        <v>12170000</v>
      </c>
      <c r="G179" s="77">
        <v>157419.23000000001</v>
      </c>
      <c r="H179" s="59">
        <f t="shared" si="13"/>
        <v>0.77916807586962278</v>
      </c>
      <c r="I179" s="77">
        <v>1.2999999999999999E-2</v>
      </c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8" customHeight="1" x14ac:dyDescent="0.25">
      <c r="A180" s="3"/>
      <c r="B180" s="60">
        <v>421</v>
      </c>
      <c r="C180" s="61" t="s">
        <v>162</v>
      </c>
      <c r="D180" s="62">
        <v>198169.01</v>
      </c>
      <c r="E180" s="63">
        <v>12110000</v>
      </c>
      <c r="F180" s="63">
        <v>12110000</v>
      </c>
      <c r="G180" s="63">
        <v>97069.38</v>
      </c>
      <c r="H180" s="59">
        <f t="shared" si="13"/>
        <v>0.48983128088493755</v>
      </c>
      <c r="I180" s="63">
        <v>8.0000000000000002E-3</v>
      </c>
    </row>
    <row r="181" spans="1:26" ht="18" customHeight="1" x14ac:dyDescent="0.25">
      <c r="A181" s="3"/>
      <c r="B181" s="60">
        <v>4212</v>
      </c>
      <c r="C181" s="61" t="s">
        <v>163</v>
      </c>
      <c r="D181" s="62">
        <v>0</v>
      </c>
      <c r="E181" s="63">
        <v>10000000</v>
      </c>
      <c r="F181" s="63">
        <v>10000000</v>
      </c>
      <c r="G181" s="63">
        <v>47562.5</v>
      </c>
      <c r="H181" s="59">
        <v>0</v>
      </c>
      <c r="I181" s="63">
        <v>5.0000000000000001E-3</v>
      </c>
    </row>
    <row r="182" spans="1:26" ht="36" customHeight="1" x14ac:dyDescent="0.25">
      <c r="A182" s="3"/>
      <c r="B182" s="60">
        <v>4213</v>
      </c>
      <c r="C182" s="61" t="s">
        <v>164</v>
      </c>
      <c r="D182" s="62">
        <v>0</v>
      </c>
      <c r="E182" s="63">
        <v>1100000</v>
      </c>
      <c r="F182" s="63">
        <v>1100000</v>
      </c>
      <c r="G182" s="63">
        <v>0</v>
      </c>
      <c r="H182" s="59">
        <v>0</v>
      </c>
      <c r="I182" s="63">
        <v>0</v>
      </c>
    </row>
    <row r="183" spans="1:26" ht="18" customHeight="1" x14ac:dyDescent="0.25">
      <c r="A183" s="3"/>
      <c r="B183" s="60">
        <v>4214</v>
      </c>
      <c r="C183" s="61" t="s">
        <v>165</v>
      </c>
      <c r="D183" s="62">
        <v>198169.01</v>
      </c>
      <c r="E183" s="63">
        <v>1010000</v>
      </c>
      <c r="F183" s="63">
        <v>1010000</v>
      </c>
      <c r="G183" s="63">
        <v>49506.879999999997</v>
      </c>
      <c r="H183" s="59">
        <f t="shared" ref="H183:H185" si="14">G183/D183</f>
        <v>0.24982150337229819</v>
      </c>
      <c r="I183" s="63">
        <v>4.9000000000000002E-2</v>
      </c>
    </row>
    <row r="184" spans="1:26" ht="18" customHeight="1" x14ac:dyDescent="0.25">
      <c r="A184" s="3"/>
      <c r="B184" s="60">
        <v>422</v>
      </c>
      <c r="C184" s="61" t="s">
        <v>166</v>
      </c>
      <c r="D184" s="62">
        <v>3866</v>
      </c>
      <c r="E184" s="63">
        <v>60000</v>
      </c>
      <c r="F184" s="63">
        <v>60000</v>
      </c>
      <c r="G184" s="63">
        <v>60349.85</v>
      </c>
      <c r="H184" s="59">
        <f t="shared" si="14"/>
        <v>15.610411277806518</v>
      </c>
      <c r="I184" s="63">
        <v>1.006</v>
      </c>
    </row>
    <row r="185" spans="1:26" ht="36" customHeight="1" x14ac:dyDescent="0.25">
      <c r="A185" s="3"/>
      <c r="B185" s="60">
        <v>4221</v>
      </c>
      <c r="C185" s="61" t="s">
        <v>167</v>
      </c>
      <c r="D185" s="62">
        <v>3866</v>
      </c>
      <c r="E185" s="63">
        <v>60000</v>
      </c>
      <c r="F185" s="63">
        <v>60000</v>
      </c>
      <c r="G185" s="63">
        <v>60349.85</v>
      </c>
      <c r="H185" s="59">
        <f t="shared" si="14"/>
        <v>15.610411277806518</v>
      </c>
      <c r="I185" s="63">
        <v>1.01</v>
      </c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</row>
    <row r="186" spans="1:26" ht="18" customHeight="1" x14ac:dyDescent="0.25">
      <c r="A186" s="3"/>
      <c r="B186" s="51">
        <v>5</v>
      </c>
      <c r="C186" s="52" t="s">
        <v>168</v>
      </c>
      <c r="D186" s="58">
        <v>0</v>
      </c>
      <c r="E186" s="59">
        <v>0</v>
      </c>
      <c r="F186" s="59">
        <v>0</v>
      </c>
      <c r="G186" s="59">
        <v>0</v>
      </c>
      <c r="H186" s="59">
        <v>0</v>
      </c>
      <c r="I186" s="59">
        <v>0</v>
      </c>
    </row>
    <row r="187" spans="1:26" ht="18" customHeight="1" x14ac:dyDescent="0.25">
      <c r="A187" s="3"/>
      <c r="B187" s="51">
        <v>54</v>
      </c>
      <c r="C187" s="52" t="s">
        <v>169</v>
      </c>
      <c r="D187" s="58">
        <v>0</v>
      </c>
      <c r="E187" s="59">
        <v>0</v>
      </c>
      <c r="F187" s="59">
        <v>0</v>
      </c>
      <c r="G187" s="59">
        <v>0</v>
      </c>
      <c r="H187" s="59">
        <v>0</v>
      </c>
      <c r="I187" s="59">
        <v>0</v>
      </c>
    </row>
    <row r="188" spans="1:26" ht="18" customHeight="1" x14ac:dyDescent="0.25">
      <c r="A188" s="65"/>
      <c r="B188" s="79">
        <v>542</v>
      </c>
      <c r="C188" s="71" t="s">
        <v>170</v>
      </c>
      <c r="D188" s="80">
        <v>0</v>
      </c>
      <c r="E188" s="81">
        <v>0</v>
      </c>
      <c r="F188" s="81">
        <v>0</v>
      </c>
      <c r="G188" s="81">
        <v>0</v>
      </c>
      <c r="H188" s="59">
        <v>0</v>
      </c>
      <c r="I188" s="81">
        <v>0</v>
      </c>
    </row>
    <row r="189" spans="1:26" ht="15.75" customHeight="1" x14ac:dyDescent="0.25">
      <c r="A189" s="3"/>
      <c r="B189" s="3">
        <v>5422</v>
      </c>
      <c r="C189" s="82" t="s">
        <v>171</v>
      </c>
      <c r="D189" s="2"/>
    </row>
    <row r="190" spans="1:26" ht="18" customHeight="1" x14ac:dyDescent="0.25">
      <c r="A190" s="3"/>
      <c r="B190" s="3"/>
      <c r="D190" s="2"/>
    </row>
    <row r="191" spans="1:26" ht="15.75" customHeight="1" x14ac:dyDescent="0.25">
      <c r="A191" s="170"/>
      <c r="B191" s="170" t="s">
        <v>0</v>
      </c>
      <c r="C191" s="170" t="s">
        <v>0</v>
      </c>
      <c r="D191" s="13"/>
      <c r="E191" s="84"/>
      <c r="F191" s="84"/>
      <c r="G191" s="84"/>
      <c r="H191" s="84"/>
      <c r="I191" s="84"/>
    </row>
    <row r="192" spans="1:26" ht="18" customHeight="1" x14ac:dyDescent="0.25">
      <c r="A192" s="170" t="s">
        <v>623</v>
      </c>
      <c r="B192" s="170"/>
      <c r="C192" s="170"/>
      <c r="D192" s="13"/>
      <c r="E192" s="84"/>
      <c r="F192" s="84"/>
      <c r="G192" s="84"/>
      <c r="H192" s="84"/>
      <c r="I192" s="84"/>
    </row>
    <row r="193" spans="1:9" ht="18" customHeight="1" x14ac:dyDescent="0.25">
      <c r="C193" s="83" t="s">
        <v>172</v>
      </c>
      <c r="D193" s="13"/>
      <c r="E193" s="84"/>
      <c r="F193" s="84"/>
      <c r="G193" s="84"/>
      <c r="H193" s="84"/>
      <c r="I193" s="84"/>
    </row>
    <row r="194" spans="1:9" ht="18" customHeight="1" x14ac:dyDescent="0.25">
      <c r="D194" s="2"/>
      <c r="E194" s="84"/>
      <c r="F194" s="84"/>
      <c r="G194" s="84"/>
      <c r="H194" s="84"/>
      <c r="I194" s="84"/>
    </row>
    <row r="195" spans="1:9" ht="18" customHeight="1" x14ac:dyDescent="0.25">
      <c r="A195" s="85" t="s">
        <v>173</v>
      </c>
      <c r="B195" s="86" t="s">
        <v>40</v>
      </c>
      <c r="C195" s="86" t="s">
        <v>174</v>
      </c>
      <c r="D195" s="87" t="s">
        <v>42</v>
      </c>
      <c r="E195" s="88" t="s">
        <v>7</v>
      </c>
      <c r="F195" s="55" t="s">
        <v>8</v>
      </c>
      <c r="G195" s="88" t="s">
        <v>9</v>
      </c>
      <c r="H195" s="14" t="s">
        <v>10</v>
      </c>
      <c r="I195" s="14" t="s">
        <v>10</v>
      </c>
    </row>
    <row r="196" spans="1:9" ht="18" customHeight="1" x14ac:dyDescent="0.25">
      <c r="A196" s="85"/>
      <c r="B196" s="86"/>
      <c r="C196" s="86"/>
      <c r="D196" s="89">
        <v>1</v>
      </c>
      <c r="E196" s="88" t="s">
        <v>175</v>
      </c>
      <c r="F196" s="90" t="s">
        <v>95</v>
      </c>
      <c r="G196" s="88" t="s">
        <v>176</v>
      </c>
      <c r="H196" s="16" t="s">
        <v>11</v>
      </c>
      <c r="I196" s="16" t="s">
        <v>12</v>
      </c>
    </row>
    <row r="197" spans="1:9" ht="15.75" customHeight="1" x14ac:dyDescent="0.25">
      <c r="A197" s="91">
        <v>11</v>
      </c>
      <c r="B197" s="92">
        <v>5</v>
      </c>
      <c r="C197" s="93" t="s">
        <v>168</v>
      </c>
      <c r="D197" s="94">
        <v>0</v>
      </c>
      <c r="E197" s="95">
        <v>0</v>
      </c>
      <c r="F197" s="95">
        <v>0</v>
      </c>
      <c r="G197" s="95">
        <v>0</v>
      </c>
      <c r="H197" s="96">
        <v>0</v>
      </c>
      <c r="I197" s="97">
        <v>0</v>
      </c>
    </row>
    <row r="198" spans="1:9" ht="15.75" customHeight="1" x14ac:dyDescent="0.25">
      <c r="A198" s="91">
        <v>11</v>
      </c>
      <c r="B198" s="92">
        <v>54</v>
      </c>
      <c r="C198" s="93" t="s">
        <v>169</v>
      </c>
      <c r="D198" s="94">
        <v>0</v>
      </c>
      <c r="E198" s="95">
        <v>0</v>
      </c>
      <c r="F198" s="95">
        <v>0</v>
      </c>
      <c r="G198" s="95">
        <v>0</v>
      </c>
      <c r="H198" s="96">
        <v>0</v>
      </c>
      <c r="I198" s="97">
        <v>0</v>
      </c>
    </row>
    <row r="199" spans="1:9" ht="30" customHeight="1" x14ac:dyDescent="0.25">
      <c r="A199" s="98">
        <v>11</v>
      </c>
      <c r="B199" s="92">
        <v>544</v>
      </c>
      <c r="C199" s="99" t="s">
        <v>177</v>
      </c>
      <c r="D199" s="100">
        <v>0</v>
      </c>
      <c r="E199" s="95">
        <v>0</v>
      </c>
      <c r="F199" s="95">
        <v>0</v>
      </c>
      <c r="G199" s="95">
        <v>0</v>
      </c>
      <c r="H199" s="96">
        <v>0</v>
      </c>
      <c r="I199" s="97">
        <v>0</v>
      </c>
    </row>
    <row r="200" spans="1:9" ht="15.75" customHeight="1" x14ac:dyDescent="0.25">
      <c r="A200" s="101">
        <v>81</v>
      </c>
      <c r="B200" s="102">
        <v>8</v>
      </c>
      <c r="C200" s="103" t="s">
        <v>178</v>
      </c>
      <c r="D200" s="104">
        <v>0</v>
      </c>
      <c r="E200" s="95">
        <v>6280000</v>
      </c>
      <c r="F200" s="95">
        <v>6280000</v>
      </c>
      <c r="G200" s="105">
        <v>0</v>
      </c>
      <c r="H200" s="96">
        <v>0</v>
      </c>
      <c r="I200" s="106">
        <v>0</v>
      </c>
    </row>
    <row r="201" spans="1:9" ht="15.75" customHeight="1" x14ac:dyDescent="0.25">
      <c r="A201" s="91">
        <v>81</v>
      </c>
      <c r="B201" s="92">
        <v>84</v>
      </c>
      <c r="C201" s="93" t="s">
        <v>91</v>
      </c>
      <c r="D201" s="94">
        <v>0</v>
      </c>
      <c r="E201" s="95">
        <v>6280000</v>
      </c>
      <c r="F201" s="95">
        <v>6280000</v>
      </c>
      <c r="G201" s="95">
        <v>0</v>
      </c>
      <c r="H201" s="96">
        <v>0</v>
      </c>
      <c r="I201" s="97">
        <v>0</v>
      </c>
    </row>
    <row r="202" spans="1:9" ht="15.75" customHeight="1" x14ac:dyDescent="0.25">
      <c r="A202" s="107">
        <v>81</v>
      </c>
      <c r="B202" s="108">
        <v>842</v>
      </c>
      <c r="C202" s="99" t="s">
        <v>179</v>
      </c>
      <c r="D202" s="100">
        <v>0</v>
      </c>
      <c r="E202" s="109">
        <v>6280000</v>
      </c>
      <c r="F202" s="109">
        <v>6280000</v>
      </c>
      <c r="G202" s="109">
        <v>0</v>
      </c>
      <c r="H202" s="96">
        <v>0</v>
      </c>
      <c r="I202" s="110">
        <v>0</v>
      </c>
    </row>
    <row r="203" spans="1:9" ht="15.75" customHeight="1" x14ac:dyDescent="0.25">
      <c r="A203" s="91">
        <v>81</v>
      </c>
      <c r="B203" s="92">
        <v>842</v>
      </c>
      <c r="C203" s="93" t="s">
        <v>180</v>
      </c>
      <c r="D203" s="94">
        <v>0</v>
      </c>
      <c r="E203" s="95">
        <v>6280000</v>
      </c>
      <c r="F203" s="95">
        <v>6280000</v>
      </c>
      <c r="G203" s="95">
        <v>0</v>
      </c>
      <c r="H203" s="96">
        <v>0</v>
      </c>
      <c r="I203" s="97">
        <v>0</v>
      </c>
    </row>
    <row r="204" spans="1:9" ht="15.75" customHeight="1" x14ac:dyDescent="0.25">
      <c r="A204" s="50"/>
      <c r="B204" s="50"/>
      <c r="C204" s="4"/>
      <c r="D204" s="2"/>
      <c r="E204" s="49"/>
      <c r="F204" s="49"/>
      <c r="G204" s="49"/>
      <c r="H204" s="96"/>
      <c r="I204" s="49"/>
    </row>
    <row r="205" spans="1:9" ht="15.75" customHeight="1" x14ac:dyDescent="0.25">
      <c r="A205" s="50"/>
      <c r="B205" s="50"/>
      <c r="C205" s="4"/>
      <c r="D205" s="2"/>
      <c r="E205" s="49"/>
      <c r="F205" s="49"/>
      <c r="G205" s="49"/>
      <c r="H205" s="96"/>
      <c r="I205" s="49"/>
    </row>
    <row r="206" spans="1:9" ht="15.75" customHeight="1" x14ac:dyDescent="0.25">
      <c r="D206" s="2"/>
      <c r="E206" s="2"/>
      <c r="F206" s="2"/>
      <c r="G206" s="2"/>
      <c r="H206" s="96"/>
      <c r="I206" s="2"/>
    </row>
    <row r="207" spans="1:9" ht="15.75" customHeight="1" x14ac:dyDescent="0.25">
      <c r="A207" s="170" t="s">
        <v>624</v>
      </c>
      <c r="B207" s="9"/>
      <c r="C207" s="9"/>
      <c r="D207" s="10"/>
      <c r="E207" s="2"/>
      <c r="F207" s="2"/>
      <c r="G207" s="2"/>
      <c r="H207" s="96"/>
      <c r="I207" s="2"/>
    </row>
    <row r="208" spans="1:9" ht="15.75" customHeight="1" x14ac:dyDescent="0.25">
      <c r="A208" s="111" t="s">
        <v>181</v>
      </c>
      <c r="B208" s="111"/>
      <c r="C208" s="111"/>
      <c r="D208" s="112">
        <v>0</v>
      </c>
      <c r="E208" s="113">
        <v>0</v>
      </c>
      <c r="F208" s="113">
        <v>0</v>
      </c>
      <c r="G208" s="113">
        <v>0</v>
      </c>
      <c r="H208" s="96">
        <v>0</v>
      </c>
      <c r="I208" s="113">
        <v>0</v>
      </c>
    </row>
    <row r="209" spans="1:26" ht="15.75" customHeight="1" x14ac:dyDescent="0.25">
      <c r="A209" s="114"/>
      <c r="B209" s="115" t="s">
        <v>40</v>
      </c>
      <c r="C209" s="115" t="s">
        <v>174</v>
      </c>
      <c r="D209" s="87" t="s">
        <v>42</v>
      </c>
      <c r="E209" s="88" t="s">
        <v>7</v>
      </c>
      <c r="F209" s="55" t="s">
        <v>8</v>
      </c>
      <c r="G209" s="88" t="s">
        <v>9</v>
      </c>
      <c r="H209" s="14" t="s">
        <v>10</v>
      </c>
      <c r="I209" s="14" t="s">
        <v>10</v>
      </c>
    </row>
    <row r="210" spans="1:26" ht="15.75" customHeight="1" x14ac:dyDescent="0.25">
      <c r="A210" s="114"/>
      <c r="B210" s="115"/>
      <c r="C210" s="115"/>
      <c r="D210" s="89">
        <v>1</v>
      </c>
      <c r="E210" s="88" t="s">
        <v>175</v>
      </c>
      <c r="F210" s="90" t="s">
        <v>95</v>
      </c>
      <c r="G210" s="88" t="s">
        <v>176</v>
      </c>
      <c r="H210" s="16" t="s">
        <v>11</v>
      </c>
      <c r="I210" s="16" t="s">
        <v>12</v>
      </c>
    </row>
    <row r="211" spans="1:26" ht="15.75" customHeight="1" x14ac:dyDescent="0.25">
      <c r="A211" s="111"/>
      <c r="B211" s="116">
        <v>9</v>
      </c>
      <c r="C211" s="111" t="s">
        <v>182</v>
      </c>
      <c r="D211" s="112">
        <v>0</v>
      </c>
      <c r="E211" s="113">
        <v>0</v>
      </c>
      <c r="F211" s="113">
        <v>0</v>
      </c>
      <c r="G211" s="113">
        <v>0</v>
      </c>
      <c r="H211" s="96">
        <v>0</v>
      </c>
      <c r="I211" s="113">
        <v>0</v>
      </c>
    </row>
    <row r="212" spans="1:26" ht="15.75" customHeight="1" x14ac:dyDescent="0.25">
      <c r="A212" s="111"/>
      <c r="B212" s="116">
        <v>92</v>
      </c>
      <c r="C212" s="111" t="s">
        <v>183</v>
      </c>
      <c r="D212" s="112">
        <v>0</v>
      </c>
      <c r="E212" s="113">
        <v>0</v>
      </c>
      <c r="F212" s="113">
        <v>0</v>
      </c>
      <c r="G212" s="113">
        <v>0</v>
      </c>
      <c r="H212" s="96">
        <v>0</v>
      </c>
      <c r="I212" s="113">
        <v>0</v>
      </c>
    </row>
    <row r="213" spans="1:26" ht="15.75" customHeight="1" x14ac:dyDescent="0.25">
      <c r="A213" s="111"/>
      <c r="B213" s="116">
        <v>922</v>
      </c>
      <c r="C213" s="111" t="s">
        <v>184</v>
      </c>
      <c r="D213" s="112">
        <v>0</v>
      </c>
      <c r="E213" s="113">
        <v>0</v>
      </c>
      <c r="F213" s="113">
        <v>0</v>
      </c>
      <c r="G213" s="113">
        <v>0</v>
      </c>
      <c r="H213" s="96">
        <v>0</v>
      </c>
      <c r="I213" s="113">
        <v>0</v>
      </c>
    </row>
    <row r="214" spans="1:26" ht="15.75" customHeight="1" x14ac:dyDescent="0.25">
      <c r="A214" s="111"/>
      <c r="B214" s="116">
        <v>922</v>
      </c>
      <c r="C214" s="111" t="s">
        <v>185</v>
      </c>
      <c r="D214" s="112">
        <v>0</v>
      </c>
      <c r="E214" s="113">
        <v>0</v>
      </c>
      <c r="F214" s="113">
        <v>0</v>
      </c>
      <c r="G214" s="113">
        <v>0</v>
      </c>
      <c r="H214" s="96">
        <v>0</v>
      </c>
      <c r="I214" s="113">
        <v>0</v>
      </c>
    </row>
    <row r="215" spans="1:26" ht="15.75" customHeight="1" x14ac:dyDescent="0.25">
      <c r="A215" s="3"/>
      <c r="B215" s="3"/>
      <c r="D215" s="2"/>
    </row>
    <row r="216" spans="1:26" ht="15.75" customHeight="1" x14ac:dyDescent="0.25">
      <c r="A216" s="117"/>
      <c r="B216" s="117"/>
      <c r="C216" s="118"/>
      <c r="D216" s="119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</row>
    <row r="217" spans="1:26" ht="15.75" customHeight="1" x14ac:dyDescent="0.25">
      <c r="A217" s="117"/>
      <c r="B217" s="117"/>
      <c r="C217" s="118"/>
      <c r="D217" s="119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</row>
    <row r="218" spans="1:26" ht="15.75" customHeight="1" x14ac:dyDescent="0.25">
      <c r="A218" s="117"/>
      <c r="B218" s="120"/>
      <c r="C218" s="186" t="s">
        <v>629</v>
      </c>
      <c r="D218" s="122"/>
      <c r="E218" s="123"/>
      <c r="F218" s="123"/>
      <c r="G218" s="124"/>
      <c r="H218" s="124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</row>
    <row r="219" spans="1:26" ht="15.75" customHeight="1" x14ac:dyDescent="0.25">
      <c r="A219" s="117"/>
      <c r="B219" s="120"/>
      <c r="C219" s="185" t="s">
        <v>0</v>
      </c>
      <c r="D219" s="125"/>
      <c r="E219" s="124"/>
      <c r="F219" s="124"/>
      <c r="G219" s="124"/>
      <c r="H219" s="124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</row>
    <row r="220" spans="1:26" ht="15.75" customHeight="1" x14ac:dyDescent="0.25">
      <c r="A220" s="117"/>
      <c r="B220" s="120"/>
      <c r="C220" s="120"/>
      <c r="D220" s="125"/>
      <c r="E220" s="124"/>
      <c r="F220" s="124"/>
      <c r="G220" s="124"/>
      <c r="H220" s="124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</row>
    <row r="221" spans="1:26" ht="15.75" customHeight="1" x14ac:dyDescent="0.25">
      <c r="A221" s="117"/>
      <c r="B221" s="120" t="s">
        <v>186</v>
      </c>
      <c r="C221" s="185" t="s">
        <v>187</v>
      </c>
      <c r="D221" s="125"/>
      <c r="E221" s="124"/>
      <c r="F221" s="124"/>
      <c r="G221" s="124"/>
      <c r="H221" s="124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</row>
    <row r="222" spans="1:26" ht="15.75" customHeight="1" x14ac:dyDescent="0.25">
      <c r="A222" s="117"/>
      <c r="B222" s="118"/>
      <c r="C222" s="118"/>
      <c r="D222" s="126"/>
      <c r="E222" s="124"/>
      <c r="F222" s="124"/>
      <c r="G222" s="124"/>
      <c r="H222" s="124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</row>
    <row r="223" spans="1:26" ht="15.75" customHeight="1" x14ac:dyDescent="0.25">
      <c r="A223" s="117"/>
      <c r="B223" s="120" t="s">
        <v>188</v>
      </c>
      <c r="C223" s="120"/>
      <c r="D223" s="125" t="s">
        <v>189</v>
      </c>
      <c r="E223" s="127" t="s">
        <v>190</v>
      </c>
      <c r="F223" s="127" t="s">
        <v>191</v>
      </c>
      <c r="G223" s="127" t="s">
        <v>192</v>
      </c>
      <c r="H223" s="127" t="s">
        <v>10</v>
      </c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</row>
    <row r="224" spans="1:26" ht="15.75" customHeight="1" x14ac:dyDescent="0.25">
      <c r="A224" s="117"/>
      <c r="B224" s="120"/>
      <c r="C224" s="120"/>
      <c r="D224" s="125"/>
      <c r="E224" s="127" t="s">
        <v>193</v>
      </c>
      <c r="F224" s="127" t="s">
        <v>194</v>
      </c>
      <c r="G224" s="127" t="s">
        <v>195</v>
      </c>
      <c r="H224" s="124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</row>
    <row r="225" spans="1:26" ht="15.75" customHeight="1" x14ac:dyDescent="0.25">
      <c r="A225" s="117"/>
      <c r="B225" s="120"/>
      <c r="C225" s="128">
        <v>1</v>
      </c>
      <c r="D225" s="125"/>
      <c r="E225" s="128">
        <v>2</v>
      </c>
      <c r="F225" s="128">
        <v>3</v>
      </c>
      <c r="G225" s="128">
        <v>4</v>
      </c>
      <c r="H225" s="129" t="s">
        <v>12</v>
      </c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</row>
    <row r="226" spans="1:26" ht="15.75" customHeight="1" x14ac:dyDescent="0.25">
      <c r="A226" s="117"/>
      <c r="B226" s="121" t="s">
        <v>0</v>
      </c>
      <c r="C226" s="118"/>
      <c r="D226" s="126"/>
      <c r="E226" s="127" t="s">
        <v>0</v>
      </c>
      <c r="F226" s="127"/>
      <c r="G226" s="127" t="s">
        <v>0</v>
      </c>
      <c r="H226" s="127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</row>
    <row r="227" spans="1:26" ht="15.75" customHeight="1" x14ac:dyDescent="0.25">
      <c r="A227" s="117"/>
      <c r="B227" s="121" t="s">
        <v>196</v>
      </c>
      <c r="C227" s="121"/>
      <c r="D227" s="122"/>
      <c r="E227" s="130">
        <v>16800000</v>
      </c>
      <c r="F227" s="130">
        <v>16800000</v>
      </c>
      <c r="G227" s="130">
        <v>1714788.26</v>
      </c>
      <c r="H227" s="131">
        <f>G227/E227</f>
        <v>0.10207072976190476</v>
      </c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</row>
    <row r="228" spans="1:26" ht="21" customHeight="1" x14ac:dyDescent="0.35">
      <c r="A228" s="117"/>
      <c r="B228" s="132"/>
      <c r="C228" s="132"/>
      <c r="D228" s="133"/>
      <c r="E228" s="134"/>
      <c r="F228" s="134"/>
      <c r="G228" s="134"/>
      <c r="H228" s="135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</row>
    <row r="229" spans="1:26" ht="15.75" customHeight="1" x14ac:dyDescent="0.25">
      <c r="A229" s="117"/>
      <c r="B229" s="121" t="s">
        <v>197</v>
      </c>
      <c r="C229" s="121"/>
      <c r="D229" s="122"/>
      <c r="E229" s="130">
        <v>16193500</v>
      </c>
      <c r="F229" s="130">
        <v>16193500</v>
      </c>
      <c r="G229" s="130">
        <v>1445766.24</v>
      </c>
      <c r="H229" s="131">
        <f t="shared" ref="H229:H248" si="15">G229/E229</f>
        <v>8.9280652113502335E-2</v>
      </c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</row>
    <row r="230" spans="1:26" ht="15.75" customHeight="1" x14ac:dyDescent="0.25">
      <c r="A230" s="117"/>
      <c r="B230" s="121" t="s">
        <v>198</v>
      </c>
      <c r="C230" s="121"/>
      <c r="D230" s="136"/>
      <c r="E230" s="130">
        <f>SUM(E285,E279,E273,E261,E255,E249,E243,E237,E231)</f>
        <v>11302000</v>
      </c>
      <c r="F230" s="130">
        <f>SUM(F285,F279,F273,F261,F255,F249,F243,F237,F231)</f>
        <v>11302000</v>
      </c>
      <c r="G230" s="130">
        <f>SUM(G285,G279,G273,G261,G255,G249,G243,G237,G231)</f>
        <v>532472.27</v>
      </c>
      <c r="H230" s="131">
        <f t="shared" si="15"/>
        <v>4.7113101221022829E-2</v>
      </c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</row>
    <row r="231" spans="1:26" s="195" customFormat="1" ht="15.75" customHeight="1" x14ac:dyDescent="0.25">
      <c r="A231" s="188"/>
      <c r="B231" s="189" t="s">
        <v>199</v>
      </c>
      <c r="C231" s="190"/>
      <c r="D231" s="191"/>
      <c r="E231" s="192">
        <f t="shared" ref="E231:F231" si="16">SUM(E233)</f>
        <v>50000</v>
      </c>
      <c r="F231" s="192">
        <f t="shared" si="16"/>
        <v>50000</v>
      </c>
      <c r="G231" s="192">
        <v>9500</v>
      </c>
      <c r="H231" s="193">
        <f t="shared" si="15"/>
        <v>0.19</v>
      </c>
      <c r="I231" s="194"/>
      <c r="J231" s="194"/>
      <c r="K231" s="194"/>
      <c r="L231" s="194"/>
      <c r="M231" s="194"/>
      <c r="N231" s="194"/>
      <c r="O231" s="194"/>
      <c r="P231" s="194"/>
      <c r="Q231" s="194"/>
      <c r="R231" s="194"/>
      <c r="S231" s="194"/>
      <c r="T231" s="194"/>
      <c r="U231" s="194"/>
      <c r="V231" s="194"/>
      <c r="W231" s="194"/>
      <c r="X231" s="194"/>
      <c r="Y231" s="194"/>
      <c r="Z231" s="194"/>
    </row>
    <row r="232" spans="1:26" ht="15.75" customHeight="1" x14ac:dyDescent="0.25">
      <c r="A232" s="117"/>
      <c r="B232" s="118" t="s">
        <v>200</v>
      </c>
      <c r="C232" s="118"/>
      <c r="D232" s="126"/>
      <c r="E232" s="119">
        <v>50000</v>
      </c>
      <c r="F232" s="119">
        <v>50000</v>
      </c>
      <c r="G232" s="119">
        <v>9500</v>
      </c>
      <c r="H232" s="135">
        <f t="shared" si="15"/>
        <v>0.19</v>
      </c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</row>
    <row r="233" spans="1:26" ht="15.75" customHeight="1" x14ac:dyDescent="0.25">
      <c r="A233" s="117"/>
      <c r="B233" s="118">
        <v>3</v>
      </c>
      <c r="C233" s="118" t="s">
        <v>35</v>
      </c>
      <c r="D233" s="126" t="s">
        <v>201</v>
      </c>
      <c r="E233" s="119">
        <f t="shared" ref="E233:F233" si="17">SUM(E234)</f>
        <v>50000</v>
      </c>
      <c r="F233" s="119">
        <f t="shared" si="17"/>
        <v>50000</v>
      </c>
      <c r="G233" s="119">
        <v>9500</v>
      </c>
      <c r="H233" s="135">
        <f t="shared" si="15"/>
        <v>0.19</v>
      </c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</row>
    <row r="234" spans="1:26" ht="15.75" customHeight="1" x14ac:dyDescent="0.25">
      <c r="A234" s="117"/>
      <c r="B234" s="118">
        <v>37</v>
      </c>
      <c r="C234" s="118" t="s">
        <v>202</v>
      </c>
      <c r="D234" s="126" t="s">
        <v>201</v>
      </c>
      <c r="E234" s="119">
        <f t="shared" ref="E234:F234" si="18">SUM(E235)</f>
        <v>50000</v>
      </c>
      <c r="F234" s="119">
        <f t="shared" si="18"/>
        <v>50000</v>
      </c>
      <c r="G234" s="119">
        <v>9500</v>
      </c>
      <c r="H234" s="135">
        <f t="shared" si="15"/>
        <v>0.19</v>
      </c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</row>
    <row r="235" spans="1:26" ht="15.75" customHeight="1" x14ac:dyDescent="0.25">
      <c r="A235" s="117"/>
      <c r="B235" s="118">
        <v>372</v>
      </c>
      <c r="C235" s="118" t="s">
        <v>203</v>
      </c>
      <c r="D235" s="126" t="s">
        <v>201</v>
      </c>
      <c r="E235" s="119">
        <v>50000</v>
      </c>
      <c r="F235" s="119">
        <v>50000</v>
      </c>
      <c r="G235" s="119">
        <v>9500</v>
      </c>
      <c r="H235" s="135">
        <f t="shared" si="15"/>
        <v>0.19</v>
      </c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</row>
    <row r="236" spans="1:26" ht="15.75" customHeight="1" x14ac:dyDescent="0.25">
      <c r="A236" s="117"/>
      <c r="B236" s="118">
        <v>3721</v>
      </c>
      <c r="C236" s="118" t="s">
        <v>204</v>
      </c>
      <c r="D236" s="126" t="s">
        <v>201</v>
      </c>
      <c r="E236" s="119">
        <v>50000</v>
      </c>
      <c r="F236" s="119">
        <v>50000</v>
      </c>
      <c r="G236" s="119">
        <v>9500</v>
      </c>
      <c r="H236" s="135">
        <f t="shared" si="15"/>
        <v>0.19</v>
      </c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</row>
    <row r="237" spans="1:26" s="195" customFormat="1" ht="15.75" customHeight="1" x14ac:dyDescent="0.25">
      <c r="A237" s="188"/>
      <c r="B237" s="189" t="s">
        <v>205</v>
      </c>
      <c r="C237" s="189"/>
      <c r="D237" s="191"/>
      <c r="E237" s="192">
        <f t="shared" ref="E237:F237" si="19">SUM(E239)</f>
        <v>22000</v>
      </c>
      <c r="F237" s="192">
        <f t="shared" si="19"/>
        <v>22000</v>
      </c>
      <c r="G237" s="192">
        <v>11000</v>
      </c>
      <c r="H237" s="193">
        <f t="shared" si="15"/>
        <v>0.5</v>
      </c>
      <c r="I237" s="194"/>
      <c r="J237" s="194"/>
      <c r="K237" s="194"/>
      <c r="L237" s="194"/>
      <c r="M237" s="194"/>
      <c r="N237" s="194"/>
      <c r="O237" s="194"/>
      <c r="P237" s="194"/>
      <c r="Q237" s="194"/>
      <c r="R237" s="194"/>
      <c r="S237" s="194"/>
      <c r="T237" s="194"/>
      <c r="U237" s="194"/>
      <c r="V237" s="194"/>
      <c r="W237" s="194"/>
      <c r="X237" s="194"/>
      <c r="Y237" s="194"/>
      <c r="Z237" s="194"/>
    </row>
    <row r="238" spans="1:26" ht="15.75" customHeight="1" x14ac:dyDescent="0.25">
      <c r="A238" s="117"/>
      <c r="B238" s="118" t="s">
        <v>200</v>
      </c>
      <c r="C238" s="118"/>
      <c r="D238" s="126"/>
      <c r="E238" s="119">
        <v>22000</v>
      </c>
      <c r="F238" s="119">
        <v>22000</v>
      </c>
      <c r="G238" s="119">
        <v>11000</v>
      </c>
      <c r="H238" s="135">
        <f t="shared" si="15"/>
        <v>0.5</v>
      </c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</row>
    <row r="239" spans="1:26" ht="15.75" customHeight="1" x14ac:dyDescent="0.25">
      <c r="A239" s="117"/>
      <c r="B239" s="118">
        <v>3</v>
      </c>
      <c r="C239" s="118" t="s">
        <v>35</v>
      </c>
      <c r="D239" s="126" t="s">
        <v>206</v>
      </c>
      <c r="E239" s="119">
        <f t="shared" ref="E239:F239" si="20">SUM(E240)</f>
        <v>22000</v>
      </c>
      <c r="F239" s="119">
        <f t="shared" si="20"/>
        <v>22000</v>
      </c>
      <c r="G239" s="119">
        <v>11000</v>
      </c>
      <c r="H239" s="135">
        <f t="shared" si="15"/>
        <v>0.5</v>
      </c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</row>
    <row r="240" spans="1:26" ht="15.75" customHeight="1" x14ac:dyDescent="0.25">
      <c r="A240" s="117"/>
      <c r="B240" s="118">
        <v>38</v>
      </c>
      <c r="C240" s="118" t="s">
        <v>148</v>
      </c>
      <c r="D240" s="126" t="s">
        <v>206</v>
      </c>
      <c r="E240" s="119">
        <f t="shared" ref="E240:F240" si="21">SUM(E241)</f>
        <v>22000</v>
      </c>
      <c r="F240" s="119">
        <f t="shared" si="21"/>
        <v>22000</v>
      </c>
      <c r="G240" s="119">
        <v>11000</v>
      </c>
      <c r="H240" s="135">
        <f t="shared" si="15"/>
        <v>0.5</v>
      </c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</row>
    <row r="241" spans="1:26" ht="15.75" customHeight="1" x14ac:dyDescent="0.25">
      <c r="A241" s="117"/>
      <c r="B241" s="118">
        <v>381</v>
      </c>
      <c r="C241" s="118" t="s">
        <v>150</v>
      </c>
      <c r="D241" s="126" t="s">
        <v>206</v>
      </c>
      <c r="E241" s="119">
        <v>22000</v>
      </c>
      <c r="F241" s="119">
        <v>22000</v>
      </c>
      <c r="G241" s="119">
        <v>11000</v>
      </c>
      <c r="H241" s="135">
        <f t="shared" si="15"/>
        <v>0.5</v>
      </c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</row>
    <row r="242" spans="1:26" ht="15.75" customHeight="1" x14ac:dyDescent="0.25">
      <c r="A242" s="117"/>
      <c r="B242" s="118">
        <v>3811</v>
      </c>
      <c r="C242" s="118" t="s">
        <v>150</v>
      </c>
      <c r="D242" s="126" t="s">
        <v>207</v>
      </c>
      <c r="E242" s="119">
        <v>22000</v>
      </c>
      <c r="F242" s="119">
        <v>22000</v>
      </c>
      <c r="G242" s="119">
        <v>11000</v>
      </c>
      <c r="H242" s="135">
        <f t="shared" si="15"/>
        <v>0.5</v>
      </c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</row>
    <row r="243" spans="1:26" s="195" customFormat="1" ht="15.75" customHeight="1" x14ac:dyDescent="0.25">
      <c r="A243" s="188"/>
      <c r="B243" s="189" t="s">
        <v>208</v>
      </c>
      <c r="C243" s="189"/>
      <c r="D243" s="191"/>
      <c r="E243" s="192">
        <f t="shared" ref="E243:F243" si="22">SUM(E245)</f>
        <v>91000</v>
      </c>
      <c r="F243" s="192">
        <f t="shared" si="22"/>
        <v>91000</v>
      </c>
      <c r="G243" s="192">
        <v>31000</v>
      </c>
      <c r="H243" s="193">
        <f t="shared" si="15"/>
        <v>0.34065934065934067</v>
      </c>
      <c r="I243" s="194"/>
      <c r="J243" s="194"/>
      <c r="K243" s="194"/>
      <c r="L243" s="194"/>
      <c r="M243" s="194"/>
      <c r="N243" s="194"/>
      <c r="O243" s="194"/>
      <c r="P243" s="194"/>
      <c r="Q243" s="194"/>
      <c r="R243" s="194"/>
      <c r="S243" s="194"/>
      <c r="T243" s="194"/>
      <c r="U243" s="194"/>
      <c r="V243" s="194"/>
      <c r="W243" s="194"/>
      <c r="X243" s="194"/>
      <c r="Y243" s="194"/>
      <c r="Z243" s="194"/>
    </row>
    <row r="244" spans="1:26" ht="15.75" customHeight="1" x14ac:dyDescent="0.25">
      <c r="A244" s="117"/>
      <c r="B244" s="118" t="s">
        <v>209</v>
      </c>
      <c r="C244" s="118"/>
      <c r="D244" s="126"/>
      <c r="E244" s="119">
        <v>91000</v>
      </c>
      <c r="F244" s="119">
        <v>91000</v>
      </c>
      <c r="G244" s="119">
        <v>31000</v>
      </c>
      <c r="H244" s="135">
        <f t="shared" si="15"/>
        <v>0.34065934065934067</v>
      </c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</row>
    <row r="245" spans="1:26" ht="15.75" customHeight="1" x14ac:dyDescent="0.25">
      <c r="A245" s="117"/>
      <c r="B245" s="118">
        <v>3</v>
      </c>
      <c r="C245" s="118" t="s">
        <v>35</v>
      </c>
      <c r="D245" s="126" t="s">
        <v>210</v>
      </c>
      <c r="E245" s="119">
        <f t="shared" ref="E245:F245" si="23">SUM(E247)</f>
        <v>91000</v>
      </c>
      <c r="F245" s="119">
        <f t="shared" si="23"/>
        <v>91000</v>
      </c>
      <c r="G245" s="119">
        <v>31000</v>
      </c>
      <c r="H245" s="135">
        <f t="shared" si="15"/>
        <v>0.34065934065934067</v>
      </c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</row>
    <row r="246" spans="1:26" ht="15.75" customHeight="1" x14ac:dyDescent="0.25">
      <c r="A246" s="117"/>
      <c r="B246" s="118">
        <v>38</v>
      </c>
      <c r="C246" s="118" t="s">
        <v>211</v>
      </c>
      <c r="D246" s="126" t="s">
        <v>210</v>
      </c>
      <c r="E246" s="119">
        <v>91000</v>
      </c>
      <c r="F246" s="119">
        <v>91000</v>
      </c>
      <c r="G246" s="119">
        <v>31000</v>
      </c>
      <c r="H246" s="135">
        <f t="shared" si="15"/>
        <v>0.34065934065934067</v>
      </c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</row>
    <row r="247" spans="1:26" ht="15.75" customHeight="1" x14ac:dyDescent="0.25">
      <c r="A247" s="117"/>
      <c r="B247" s="118">
        <v>381</v>
      </c>
      <c r="C247" s="118" t="s">
        <v>150</v>
      </c>
      <c r="D247" s="126" t="s">
        <v>210</v>
      </c>
      <c r="E247" s="119">
        <v>91000</v>
      </c>
      <c r="F247" s="119">
        <v>91000</v>
      </c>
      <c r="G247" s="119">
        <v>31000</v>
      </c>
      <c r="H247" s="135">
        <f t="shared" si="15"/>
        <v>0.34065934065934067</v>
      </c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</row>
    <row r="248" spans="1:26" ht="15.75" customHeight="1" x14ac:dyDescent="0.25">
      <c r="A248" s="117"/>
      <c r="B248" s="118">
        <v>3811</v>
      </c>
      <c r="C248" s="118" t="s">
        <v>150</v>
      </c>
      <c r="D248" s="126" t="s">
        <v>212</v>
      </c>
      <c r="E248" s="119">
        <v>91000</v>
      </c>
      <c r="F248" s="119">
        <v>91000</v>
      </c>
      <c r="G248" s="119">
        <v>31000</v>
      </c>
      <c r="H248" s="135">
        <f t="shared" si="15"/>
        <v>0.34065934065934067</v>
      </c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</row>
    <row r="249" spans="1:26" s="195" customFormat="1" ht="15.75" customHeight="1" x14ac:dyDescent="0.25">
      <c r="A249" s="188"/>
      <c r="B249" s="189" t="s">
        <v>213</v>
      </c>
      <c r="C249" s="189"/>
      <c r="D249" s="191"/>
      <c r="E249" s="192">
        <f t="shared" ref="E249:F249" si="24">SUM(E251)</f>
        <v>3000</v>
      </c>
      <c r="F249" s="192">
        <f t="shared" si="24"/>
        <v>3000</v>
      </c>
      <c r="G249" s="192">
        <v>1534.87</v>
      </c>
      <c r="H249" s="193">
        <f t="shared" ref="H249:H316" si="25">G249/E249</f>
        <v>0.51162333333333332</v>
      </c>
      <c r="I249" s="194"/>
      <c r="J249" s="194"/>
      <c r="K249" s="194"/>
      <c r="L249" s="194"/>
      <c r="M249" s="194"/>
      <c r="N249" s="194"/>
      <c r="O249" s="194"/>
      <c r="P249" s="194"/>
      <c r="Q249" s="194"/>
      <c r="R249" s="194"/>
      <c r="S249" s="194"/>
      <c r="T249" s="194"/>
      <c r="U249" s="194"/>
      <c r="V249" s="194"/>
      <c r="W249" s="194"/>
      <c r="X249" s="194"/>
      <c r="Y249" s="194"/>
      <c r="Z249" s="194"/>
    </row>
    <row r="250" spans="1:26" ht="15.75" customHeight="1" x14ac:dyDescent="0.25">
      <c r="A250" s="117"/>
      <c r="B250" s="118" t="s">
        <v>209</v>
      </c>
      <c r="C250" s="118"/>
      <c r="D250" s="126"/>
      <c r="E250" s="119">
        <v>3000</v>
      </c>
      <c r="F250" s="119">
        <v>3000</v>
      </c>
      <c r="G250" s="119">
        <v>1543.87</v>
      </c>
      <c r="H250" s="135">
        <f t="shared" si="25"/>
        <v>0.51462333333333332</v>
      </c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</row>
    <row r="251" spans="1:26" ht="15.75" customHeight="1" x14ac:dyDescent="0.25">
      <c r="A251" s="117"/>
      <c r="B251" s="118">
        <v>3</v>
      </c>
      <c r="C251" s="118" t="s">
        <v>35</v>
      </c>
      <c r="D251" s="126" t="s">
        <v>214</v>
      </c>
      <c r="E251" s="119">
        <f t="shared" ref="E251:F251" si="26">SUM(E252)</f>
        <v>3000</v>
      </c>
      <c r="F251" s="119">
        <f t="shared" si="26"/>
        <v>3000</v>
      </c>
      <c r="G251" s="119">
        <v>1543.87</v>
      </c>
      <c r="H251" s="135">
        <f t="shared" si="25"/>
        <v>0.51462333333333332</v>
      </c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</row>
    <row r="252" spans="1:26" ht="15.75" customHeight="1" x14ac:dyDescent="0.25">
      <c r="A252" s="117"/>
      <c r="B252" s="118">
        <v>32</v>
      </c>
      <c r="C252" s="118" t="s">
        <v>133</v>
      </c>
      <c r="D252" s="126" t="s">
        <v>214</v>
      </c>
      <c r="E252" s="119">
        <f t="shared" ref="E252:F252" si="27">SUM(E253)</f>
        <v>3000</v>
      </c>
      <c r="F252" s="119">
        <f t="shared" si="27"/>
        <v>3000</v>
      </c>
      <c r="G252" s="119">
        <v>1543.87</v>
      </c>
      <c r="H252" s="135">
        <f t="shared" si="25"/>
        <v>0.51462333333333332</v>
      </c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</row>
    <row r="253" spans="1:26" ht="15.75" customHeight="1" x14ac:dyDescent="0.25">
      <c r="A253" s="117"/>
      <c r="B253" s="118">
        <v>329</v>
      </c>
      <c r="C253" s="118" t="s">
        <v>133</v>
      </c>
      <c r="D253" s="126" t="s">
        <v>214</v>
      </c>
      <c r="E253" s="119">
        <v>3000</v>
      </c>
      <c r="F253" s="119">
        <v>3000</v>
      </c>
      <c r="G253" s="119">
        <v>1543.87</v>
      </c>
      <c r="H253" s="135">
        <f t="shared" si="25"/>
        <v>0.51462333333333332</v>
      </c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</row>
    <row r="254" spans="1:26" ht="15.75" customHeight="1" x14ac:dyDescent="0.25">
      <c r="A254" s="117"/>
      <c r="B254" s="118">
        <v>3294</v>
      </c>
      <c r="C254" s="118" t="s">
        <v>132</v>
      </c>
      <c r="D254" s="126" t="s">
        <v>214</v>
      </c>
      <c r="E254" s="119">
        <v>3000</v>
      </c>
      <c r="F254" s="119">
        <v>3000</v>
      </c>
      <c r="G254" s="119">
        <v>1543.87</v>
      </c>
      <c r="H254" s="135">
        <f t="shared" si="25"/>
        <v>0.51462333333333332</v>
      </c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</row>
    <row r="255" spans="1:26" s="195" customFormat="1" ht="15.75" customHeight="1" x14ac:dyDescent="0.25">
      <c r="A255" s="188"/>
      <c r="B255" s="189" t="s">
        <v>215</v>
      </c>
      <c r="C255" s="189"/>
      <c r="D255" s="191"/>
      <c r="E255" s="192">
        <f t="shared" ref="E255:F255" si="28">SUM(E257)</f>
        <v>15000</v>
      </c>
      <c r="F255" s="192">
        <f t="shared" si="28"/>
        <v>15000</v>
      </c>
      <c r="G255" s="192">
        <v>0</v>
      </c>
      <c r="H255" s="193">
        <f t="shared" si="25"/>
        <v>0</v>
      </c>
      <c r="I255" s="194"/>
      <c r="J255" s="194"/>
      <c r="K255" s="194"/>
      <c r="L255" s="194"/>
      <c r="M255" s="194"/>
      <c r="N255" s="194"/>
      <c r="O255" s="194"/>
      <c r="P255" s="194"/>
      <c r="Q255" s="194"/>
      <c r="R255" s="194"/>
      <c r="S255" s="194"/>
      <c r="T255" s="194"/>
      <c r="U255" s="194"/>
      <c r="V255" s="194"/>
      <c r="W255" s="194"/>
      <c r="X255" s="194"/>
      <c r="Y255" s="194"/>
      <c r="Z255" s="194"/>
    </row>
    <row r="256" spans="1:26" ht="15.75" customHeight="1" x14ac:dyDescent="0.25">
      <c r="A256" s="117"/>
      <c r="B256" s="118" t="s">
        <v>209</v>
      </c>
      <c r="C256" s="118"/>
      <c r="D256" s="126"/>
      <c r="E256" s="119">
        <v>15000</v>
      </c>
      <c r="F256" s="119">
        <v>15000</v>
      </c>
      <c r="G256" s="119">
        <v>0</v>
      </c>
      <c r="H256" s="135">
        <f t="shared" si="25"/>
        <v>0</v>
      </c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</row>
    <row r="257" spans="1:26" ht="15.75" customHeight="1" x14ac:dyDescent="0.25">
      <c r="A257" s="117"/>
      <c r="B257" s="118">
        <v>3</v>
      </c>
      <c r="C257" s="118" t="s">
        <v>35</v>
      </c>
      <c r="D257" s="126" t="s">
        <v>214</v>
      </c>
      <c r="E257" s="119">
        <f t="shared" ref="E257:F257" si="29">SUM(E259)</f>
        <v>15000</v>
      </c>
      <c r="F257" s="119">
        <f t="shared" si="29"/>
        <v>15000</v>
      </c>
      <c r="G257" s="119">
        <v>0</v>
      </c>
      <c r="H257" s="135">
        <f t="shared" si="25"/>
        <v>0</v>
      </c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</row>
    <row r="258" spans="1:26" ht="15.75" customHeight="1" x14ac:dyDescent="0.25">
      <c r="A258" s="117"/>
      <c r="B258" s="118">
        <v>32</v>
      </c>
      <c r="C258" s="118" t="s">
        <v>133</v>
      </c>
      <c r="D258" s="126" t="s">
        <v>214</v>
      </c>
      <c r="E258" s="119">
        <v>15000</v>
      </c>
      <c r="F258" s="119">
        <v>15000</v>
      </c>
      <c r="G258" s="119">
        <v>0</v>
      </c>
      <c r="H258" s="135">
        <f t="shared" si="25"/>
        <v>0</v>
      </c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</row>
    <row r="259" spans="1:26" ht="15.75" customHeight="1" x14ac:dyDescent="0.25">
      <c r="A259" s="117"/>
      <c r="B259" s="118">
        <v>329</v>
      </c>
      <c r="C259" s="118" t="s">
        <v>133</v>
      </c>
      <c r="D259" s="126" t="s">
        <v>214</v>
      </c>
      <c r="E259" s="119">
        <v>15000</v>
      </c>
      <c r="F259" s="119">
        <v>15000</v>
      </c>
      <c r="G259" s="119">
        <v>0</v>
      </c>
      <c r="H259" s="135">
        <f t="shared" si="25"/>
        <v>0</v>
      </c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</row>
    <row r="260" spans="1:26" ht="15.75" customHeight="1" x14ac:dyDescent="0.25">
      <c r="A260" s="117"/>
      <c r="B260" s="118">
        <v>3294</v>
      </c>
      <c r="C260" s="118" t="s">
        <v>132</v>
      </c>
      <c r="D260" s="126" t="s">
        <v>214</v>
      </c>
      <c r="E260" s="119">
        <v>15000</v>
      </c>
      <c r="F260" s="119">
        <v>15000</v>
      </c>
      <c r="G260" s="119">
        <v>0</v>
      </c>
      <c r="H260" s="135">
        <f t="shared" si="25"/>
        <v>0</v>
      </c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</row>
    <row r="261" spans="1:26" s="195" customFormat="1" ht="15.75" customHeight="1" x14ac:dyDescent="0.25">
      <c r="A261" s="188"/>
      <c r="B261" s="189" t="s">
        <v>216</v>
      </c>
      <c r="C261" s="189"/>
      <c r="D261" s="191"/>
      <c r="E261" s="192">
        <v>10000000</v>
      </c>
      <c r="F261" s="192">
        <v>10000000</v>
      </c>
      <c r="G261" s="192">
        <v>47562.400000000001</v>
      </c>
      <c r="H261" s="193">
        <f t="shared" si="25"/>
        <v>4.7562400000000001E-3</v>
      </c>
      <c r="I261" s="194"/>
      <c r="J261" s="194"/>
      <c r="K261" s="194"/>
      <c r="L261" s="194"/>
      <c r="M261" s="194"/>
      <c r="N261" s="194"/>
      <c r="O261" s="194"/>
      <c r="P261" s="194"/>
      <c r="Q261" s="194"/>
      <c r="R261" s="194"/>
      <c r="S261" s="194"/>
      <c r="T261" s="194"/>
      <c r="U261" s="194"/>
      <c r="V261" s="194"/>
      <c r="W261" s="194"/>
      <c r="X261" s="194"/>
      <c r="Y261" s="194"/>
      <c r="Z261" s="194"/>
    </row>
    <row r="262" spans="1:26" ht="15.75" customHeight="1" x14ac:dyDescent="0.25">
      <c r="A262" s="117"/>
      <c r="B262" s="118" t="s">
        <v>217</v>
      </c>
      <c r="C262" s="118" t="s">
        <v>218</v>
      </c>
      <c r="D262" s="118" t="s">
        <v>0</v>
      </c>
      <c r="E262" s="119">
        <v>3720000</v>
      </c>
      <c r="F262" s="119">
        <v>3720000</v>
      </c>
      <c r="G262" s="119">
        <v>47562.400000000001</v>
      </c>
      <c r="H262" s="135">
        <f t="shared" si="25"/>
        <v>1.2785591397849462E-2</v>
      </c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</row>
    <row r="263" spans="1:26" ht="15.75" customHeight="1" x14ac:dyDescent="0.25">
      <c r="A263" s="117"/>
      <c r="B263" s="118">
        <v>4</v>
      </c>
      <c r="C263" s="118" t="s">
        <v>36</v>
      </c>
      <c r="D263" s="126" t="s">
        <v>219</v>
      </c>
      <c r="E263" s="119">
        <v>3720000</v>
      </c>
      <c r="F263" s="119">
        <v>3720000</v>
      </c>
      <c r="G263" s="119">
        <v>47562.400000000001</v>
      </c>
      <c r="H263" s="135">
        <f t="shared" si="25"/>
        <v>1.2785591397849462E-2</v>
      </c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</row>
    <row r="264" spans="1:26" ht="15.75" customHeight="1" x14ac:dyDescent="0.25">
      <c r="A264" s="117"/>
      <c r="B264" s="118">
        <v>42</v>
      </c>
      <c r="C264" s="118" t="s">
        <v>220</v>
      </c>
      <c r="D264" s="126" t="s">
        <v>219</v>
      </c>
      <c r="E264" s="119">
        <v>3720000</v>
      </c>
      <c r="F264" s="119">
        <v>3720000</v>
      </c>
      <c r="G264" s="119">
        <v>47562.400000000001</v>
      </c>
      <c r="H264" s="135">
        <f t="shared" si="25"/>
        <v>1.2785591397849462E-2</v>
      </c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</row>
    <row r="265" spans="1:26" ht="15.75" customHeight="1" x14ac:dyDescent="0.25">
      <c r="A265" s="117"/>
      <c r="B265" s="118">
        <v>421</v>
      </c>
      <c r="C265" s="118" t="s">
        <v>221</v>
      </c>
      <c r="D265" s="126" t="s">
        <v>219</v>
      </c>
      <c r="E265" s="119">
        <v>3720000</v>
      </c>
      <c r="F265" s="119">
        <v>3720000</v>
      </c>
      <c r="G265" s="119">
        <v>47562.400000000001</v>
      </c>
      <c r="H265" s="135">
        <f t="shared" si="25"/>
        <v>1.2785591397849462E-2</v>
      </c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</row>
    <row r="266" spans="1:26" ht="15.75" customHeight="1" x14ac:dyDescent="0.25">
      <c r="A266" s="117"/>
      <c r="B266" s="118">
        <v>4212</v>
      </c>
      <c r="C266" s="118" t="s">
        <v>163</v>
      </c>
      <c r="D266" s="126" t="s">
        <v>222</v>
      </c>
      <c r="E266" s="119">
        <v>3720000</v>
      </c>
      <c r="F266" s="119">
        <v>3720000</v>
      </c>
      <c r="G266" s="119">
        <v>47562.400000000001</v>
      </c>
      <c r="H266" s="135">
        <f t="shared" si="25"/>
        <v>1.2785591397849462E-2</v>
      </c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</row>
    <row r="267" spans="1:26" ht="15.75" customHeight="1" x14ac:dyDescent="0.25">
      <c r="A267" s="117"/>
      <c r="B267" s="118">
        <v>421231</v>
      </c>
      <c r="C267" s="118" t="s">
        <v>223</v>
      </c>
      <c r="D267" s="126"/>
      <c r="E267" s="119">
        <v>3720000</v>
      </c>
      <c r="F267" s="119">
        <v>3720000</v>
      </c>
      <c r="G267" s="119">
        <v>0</v>
      </c>
      <c r="H267" s="135">
        <f t="shared" si="25"/>
        <v>0</v>
      </c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</row>
    <row r="268" spans="1:26" ht="15.75" customHeight="1" x14ac:dyDescent="0.25">
      <c r="A268" s="117"/>
      <c r="B268" s="118" t="s">
        <v>224</v>
      </c>
      <c r="C268" s="118"/>
      <c r="D268" s="126"/>
      <c r="E268" s="119">
        <v>6280000</v>
      </c>
      <c r="F268" s="119">
        <v>6280000</v>
      </c>
      <c r="G268" s="119">
        <v>0</v>
      </c>
      <c r="H268" s="135">
        <f t="shared" si="25"/>
        <v>0</v>
      </c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</row>
    <row r="269" spans="1:26" ht="15.75" customHeight="1" x14ac:dyDescent="0.25">
      <c r="A269" s="117"/>
      <c r="B269" s="118">
        <v>4</v>
      </c>
      <c r="C269" s="118" t="s">
        <v>36</v>
      </c>
      <c r="D269" s="126" t="s">
        <v>219</v>
      </c>
      <c r="E269" s="119">
        <v>6280000</v>
      </c>
      <c r="F269" s="119">
        <v>6280000</v>
      </c>
      <c r="G269" s="119">
        <v>0</v>
      </c>
      <c r="H269" s="135">
        <f t="shared" si="25"/>
        <v>0</v>
      </c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</row>
    <row r="270" spans="1:26" ht="15.75" customHeight="1" x14ac:dyDescent="0.25">
      <c r="A270" s="117"/>
      <c r="B270" s="118">
        <v>42</v>
      </c>
      <c r="C270" s="118" t="s">
        <v>225</v>
      </c>
      <c r="D270" s="126" t="s">
        <v>219</v>
      </c>
      <c r="E270" s="119">
        <v>6280000</v>
      </c>
      <c r="F270" s="119">
        <v>6280000</v>
      </c>
      <c r="G270" s="119">
        <v>0</v>
      </c>
      <c r="H270" s="135">
        <f t="shared" si="25"/>
        <v>0</v>
      </c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</row>
    <row r="271" spans="1:26" ht="15.75" customHeight="1" x14ac:dyDescent="0.25">
      <c r="A271" s="117"/>
      <c r="B271" s="118">
        <v>421</v>
      </c>
      <c r="C271" s="118" t="s">
        <v>221</v>
      </c>
      <c r="D271" s="126" t="s">
        <v>219</v>
      </c>
      <c r="E271" s="119">
        <v>6280000</v>
      </c>
      <c r="F271" s="119">
        <v>6280000</v>
      </c>
      <c r="G271" s="119">
        <v>0</v>
      </c>
      <c r="H271" s="135">
        <f t="shared" si="25"/>
        <v>0</v>
      </c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</row>
    <row r="272" spans="1:26" ht="15.75" customHeight="1" x14ac:dyDescent="0.25">
      <c r="A272" s="117"/>
      <c r="B272" s="118">
        <v>4212</v>
      </c>
      <c r="C272" s="118" t="s">
        <v>163</v>
      </c>
      <c r="D272" s="126" t="s">
        <v>222</v>
      </c>
      <c r="E272" s="119">
        <v>6280000</v>
      </c>
      <c r="F272" s="119">
        <v>6280000</v>
      </c>
      <c r="G272" s="119">
        <v>0</v>
      </c>
      <c r="H272" s="135">
        <f t="shared" si="25"/>
        <v>0</v>
      </c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</row>
    <row r="273" spans="1:26" s="195" customFormat="1" ht="15.75" customHeight="1" x14ac:dyDescent="0.25">
      <c r="A273" s="188"/>
      <c r="B273" s="189" t="s">
        <v>226</v>
      </c>
      <c r="C273" s="189"/>
      <c r="D273" s="191"/>
      <c r="E273" s="192">
        <f t="shared" ref="E273:F273" si="30">SUM(E275, )</f>
        <v>80000</v>
      </c>
      <c r="F273" s="192">
        <f t="shared" si="30"/>
        <v>80000</v>
      </c>
      <c r="G273" s="192">
        <v>0</v>
      </c>
      <c r="H273" s="193">
        <f t="shared" si="25"/>
        <v>0</v>
      </c>
      <c r="I273" s="194"/>
      <c r="J273" s="194"/>
      <c r="K273" s="194"/>
      <c r="L273" s="194"/>
      <c r="M273" s="194"/>
      <c r="N273" s="194"/>
      <c r="O273" s="194"/>
      <c r="P273" s="194"/>
      <c r="Q273" s="194"/>
      <c r="R273" s="194"/>
      <c r="S273" s="194"/>
      <c r="T273" s="194"/>
      <c r="U273" s="194"/>
      <c r="V273" s="194"/>
      <c r="W273" s="194"/>
      <c r="X273" s="194"/>
      <c r="Y273" s="194"/>
      <c r="Z273" s="194"/>
    </row>
    <row r="274" spans="1:26" ht="15.75" customHeight="1" x14ac:dyDescent="0.25">
      <c r="A274" s="117"/>
      <c r="B274" s="118" t="s">
        <v>227</v>
      </c>
      <c r="C274" s="118"/>
      <c r="D274" s="126"/>
      <c r="E274" s="119">
        <v>80000</v>
      </c>
      <c r="F274" s="119">
        <v>80000</v>
      </c>
      <c r="G274" s="119">
        <v>0</v>
      </c>
      <c r="H274" s="135">
        <f t="shared" si="25"/>
        <v>0</v>
      </c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</row>
    <row r="275" spans="1:26" ht="15.75" customHeight="1" x14ac:dyDescent="0.25">
      <c r="A275" s="117"/>
      <c r="B275" s="118">
        <v>4</v>
      </c>
      <c r="C275" s="118" t="s">
        <v>228</v>
      </c>
      <c r="D275" s="126" t="s">
        <v>222</v>
      </c>
      <c r="E275" s="119">
        <f t="shared" ref="E275:F275" si="31">SUM(E276)</f>
        <v>80000</v>
      </c>
      <c r="F275" s="119">
        <f t="shared" si="31"/>
        <v>80000</v>
      </c>
      <c r="G275" s="119">
        <v>0</v>
      </c>
      <c r="H275" s="135">
        <f t="shared" si="25"/>
        <v>0</v>
      </c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</row>
    <row r="276" spans="1:26" ht="15.75" customHeight="1" x14ac:dyDescent="0.25">
      <c r="A276" s="117"/>
      <c r="B276" s="118">
        <v>42</v>
      </c>
      <c r="C276" s="118" t="s">
        <v>225</v>
      </c>
      <c r="D276" s="126" t="s">
        <v>222</v>
      </c>
      <c r="E276" s="119">
        <f t="shared" ref="E276:F276" si="32">SUM(E277)</f>
        <v>80000</v>
      </c>
      <c r="F276" s="119">
        <f t="shared" si="32"/>
        <v>80000</v>
      </c>
      <c r="G276" s="119">
        <v>0</v>
      </c>
      <c r="H276" s="135">
        <f t="shared" si="25"/>
        <v>0</v>
      </c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</row>
    <row r="277" spans="1:26" ht="15.75" customHeight="1" x14ac:dyDescent="0.25">
      <c r="A277" s="117"/>
      <c r="B277" s="118">
        <v>421</v>
      </c>
      <c r="C277" s="118" t="s">
        <v>221</v>
      </c>
      <c r="D277" s="126" t="s">
        <v>222</v>
      </c>
      <c r="E277" s="119">
        <v>80000</v>
      </c>
      <c r="F277" s="119">
        <v>80000</v>
      </c>
      <c r="G277" s="119">
        <v>0</v>
      </c>
      <c r="H277" s="135">
        <f t="shared" si="25"/>
        <v>0</v>
      </c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</row>
    <row r="278" spans="1:26" ht="15.75" customHeight="1" x14ac:dyDescent="0.25">
      <c r="A278" s="117"/>
      <c r="B278" s="118">
        <v>4214</v>
      </c>
      <c r="C278" s="118" t="s">
        <v>165</v>
      </c>
      <c r="D278" s="126" t="s">
        <v>222</v>
      </c>
      <c r="E278" s="119">
        <v>80000</v>
      </c>
      <c r="F278" s="119">
        <v>80000</v>
      </c>
      <c r="G278" s="119">
        <v>0</v>
      </c>
      <c r="H278" s="135">
        <f t="shared" si="25"/>
        <v>0</v>
      </c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</row>
    <row r="279" spans="1:26" s="195" customFormat="1" ht="15.75" customHeight="1" x14ac:dyDescent="0.25">
      <c r="A279" s="188"/>
      <c r="B279" s="189" t="s">
        <v>229</v>
      </c>
      <c r="C279" s="189"/>
      <c r="D279" s="191"/>
      <c r="E279" s="192">
        <f t="shared" ref="E279:F279" si="33">SUM(E281)</f>
        <v>40000</v>
      </c>
      <c r="F279" s="192">
        <f t="shared" si="33"/>
        <v>40000</v>
      </c>
      <c r="G279" s="192">
        <v>0</v>
      </c>
      <c r="H279" s="193">
        <f t="shared" si="25"/>
        <v>0</v>
      </c>
      <c r="I279" s="194"/>
      <c r="J279" s="194"/>
      <c r="K279" s="194"/>
      <c r="L279" s="194"/>
      <c r="M279" s="194"/>
      <c r="N279" s="194"/>
      <c r="O279" s="194"/>
      <c r="P279" s="194"/>
      <c r="Q279" s="194"/>
      <c r="R279" s="194"/>
      <c r="S279" s="194"/>
      <c r="T279" s="194"/>
      <c r="U279" s="194"/>
      <c r="V279" s="194"/>
      <c r="W279" s="194"/>
      <c r="X279" s="194"/>
      <c r="Y279" s="194"/>
      <c r="Z279" s="194"/>
    </row>
    <row r="280" spans="1:26" ht="15.75" customHeight="1" x14ac:dyDescent="0.25">
      <c r="A280" s="117"/>
      <c r="B280" s="118" t="s">
        <v>209</v>
      </c>
      <c r="C280" s="118"/>
      <c r="D280" s="126"/>
      <c r="E280" s="119">
        <v>40000</v>
      </c>
      <c r="F280" s="119">
        <v>40000</v>
      </c>
      <c r="G280" s="119">
        <v>0</v>
      </c>
      <c r="H280" s="135">
        <f t="shared" si="25"/>
        <v>0</v>
      </c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</row>
    <row r="281" spans="1:26" ht="15.75" customHeight="1" x14ac:dyDescent="0.25">
      <c r="A281" s="117"/>
      <c r="B281" s="118">
        <v>4</v>
      </c>
      <c r="C281" s="118" t="s">
        <v>230</v>
      </c>
      <c r="D281" s="126" t="s">
        <v>219</v>
      </c>
      <c r="E281" s="119">
        <f t="shared" ref="E281:F281" si="34">SUM(E282)</f>
        <v>40000</v>
      </c>
      <c r="F281" s="119">
        <f t="shared" si="34"/>
        <v>40000</v>
      </c>
      <c r="G281" s="119">
        <v>0</v>
      </c>
      <c r="H281" s="135">
        <f t="shared" si="25"/>
        <v>0</v>
      </c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</row>
    <row r="282" spans="1:26" ht="15.75" customHeight="1" x14ac:dyDescent="0.25">
      <c r="A282" s="117"/>
      <c r="B282" s="118">
        <v>41</v>
      </c>
      <c r="C282" s="118" t="s">
        <v>231</v>
      </c>
      <c r="D282" s="126" t="s">
        <v>219</v>
      </c>
      <c r="E282" s="119">
        <f t="shared" ref="E282:F282" si="35">SUM(E283, )</f>
        <v>40000</v>
      </c>
      <c r="F282" s="119">
        <f t="shared" si="35"/>
        <v>40000</v>
      </c>
      <c r="G282" s="119">
        <v>0</v>
      </c>
      <c r="H282" s="135">
        <f t="shared" si="25"/>
        <v>0</v>
      </c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</row>
    <row r="283" spans="1:26" ht="15.75" customHeight="1" x14ac:dyDescent="0.25">
      <c r="A283" s="117"/>
      <c r="B283" s="118">
        <v>411</v>
      </c>
      <c r="C283" s="118" t="s">
        <v>232</v>
      </c>
      <c r="D283" s="126" t="s">
        <v>219</v>
      </c>
      <c r="E283" s="119">
        <v>40000</v>
      </c>
      <c r="F283" s="119">
        <v>40000</v>
      </c>
      <c r="G283" s="119">
        <v>0</v>
      </c>
      <c r="H283" s="135">
        <f t="shared" si="25"/>
        <v>0</v>
      </c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</row>
    <row r="284" spans="1:26" ht="15.75" customHeight="1" x14ac:dyDescent="0.25">
      <c r="A284" s="117"/>
      <c r="B284" s="118">
        <v>4111</v>
      </c>
      <c r="C284" s="118" t="s">
        <v>233</v>
      </c>
      <c r="D284" s="126" t="s">
        <v>222</v>
      </c>
      <c r="E284" s="119">
        <v>40000</v>
      </c>
      <c r="F284" s="119">
        <v>40000</v>
      </c>
      <c r="G284" s="119">
        <v>0</v>
      </c>
      <c r="H284" s="135">
        <f t="shared" si="25"/>
        <v>0</v>
      </c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</row>
    <row r="285" spans="1:26" s="195" customFormat="1" ht="15.75" customHeight="1" x14ac:dyDescent="0.25">
      <c r="A285" s="188"/>
      <c r="B285" s="189" t="s">
        <v>234</v>
      </c>
      <c r="C285" s="189"/>
      <c r="D285" s="191"/>
      <c r="E285" s="192">
        <f t="shared" ref="E285:F285" si="36">SUM(E287)</f>
        <v>1001000</v>
      </c>
      <c r="F285" s="192">
        <f t="shared" si="36"/>
        <v>1001000</v>
      </c>
      <c r="G285" s="192">
        <v>431875</v>
      </c>
      <c r="H285" s="193">
        <f t="shared" si="25"/>
        <v>0.43144355644355642</v>
      </c>
      <c r="I285" s="194"/>
      <c r="J285" s="194"/>
      <c r="K285" s="194"/>
      <c r="L285" s="194"/>
      <c r="M285" s="194"/>
      <c r="N285" s="194"/>
      <c r="O285" s="194"/>
      <c r="P285" s="194"/>
      <c r="Q285" s="194"/>
      <c r="R285" s="194"/>
      <c r="S285" s="194"/>
      <c r="T285" s="194"/>
      <c r="U285" s="194"/>
      <c r="V285" s="194"/>
      <c r="W285" s="194"/>
      <c r="X285" s="194"/>
      <c r="Y285" s="194"/>
      <c r="Z285" s="194"/>
    </row>
    <row r="286" spans="1:26" ht="15.75" customHeight="1" x14ac:dyDescent="0.25">
      <c r="A286" s="117"/>
      <c r="B286" s="118" t="s">
        <v>235</v>
      </c>
      <c r="C286" s="118"/>
      <c r="D286" s="126"/>
      <c r="E286" s="119">
        <v>1001000</v>
      </c>
      <c r="F286" s="119">
        <v>1001000</v>
      </c>
      <c r="G286" s="119">
        <v>431875</v>
      </c>
      <c r="H286" s="135">
        <f t="shared" si="25"/>
        <v>0.43144355644355642</v>
      </c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</row>
    <row r="287" spans="1:26" ht="15.75" customHeight="1" x14ac:dyDescent="0.25">
      <c r="A287" s="117"/>
      <c r="B287" s="118">
        <v>4</v>
      </c>
      <c r="C287" s="118" t="s">
        <v>230</v>
      </c>
      <c r="D287" s="126" t="s">
        <v>219</v>
      </c>
      <c r="E287" s="119">
        <v>1001000</v>
      </c>
      <c r="F287" s="119">
        <v>1001000</v>
      </c>
      <c r="G287" s="119">
        <v>431875</v>
      </c>
      <c r="H287" s="135">
        <f t="shared" si="25"/>
        <v>0.43144355644355642</v>
      </c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</row>
    <row r="288" spans="1:26" ht="15.75" customHeight="1" x14ac:dyDescent="0.25">
      <c r="A288" s="117"/>
      <c r="B288" s="118">
        <v>41</v>
      </c>
      <c r="C288" s="118" t="s">
        <v>231</v>
      </c>
      <c r="D288" s="126" t="s">
        <v>219</v>
      </c>
      <c r="E288" s="119">
        <v>1001000</v>
      </c>
      <c r="F288" s="119">
        <v>1001000</v>
      </c>
      <c r="G288" s="119">
        <v>431875</v>
      </c>
      <c r="H288" s="135">
        <f t="shared" si="25"/>
        <v>0.43144355644355642</v>
      </c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</row>
    <row r="289" spans="1:26" ht="15.75" customHeight="1" x14ac:dyDescent="0.25">
      <c r="A289" s="117"/>
      <c r="B289" s="118">
        <v>412</v>
      </c>
      <c r="C289" s="118" t="s">
        <v>236</v>
      </c>
      <c r="D289" s="126" t="s">
        <v>222</v>
      </c>
      <c r="E289" s="119">
        <v>1001000</v>
      </c>
      <c r="F289" s="119">
        <v>1001000</v>
      </c>
      <c r="G289" s="119">
        <v>431875</v>
      </c>
      <c r="H289" s="135">
        <f t="shared" si="25"/>
        <v>0.43144355644355642</v>
      </c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</row>
    <row r="290" spans="1:26" ht="15.75" customHeight="1" x14ac:dyDescent="0.25">
      <c r="A290" s="117"/>
      <c r="B290" s="118">
        <v>4126</v>
      </c>
      <c r="C290" s="118" t="s">
        <v>237</v>
      </c>
      <c r="D290" s="126" t="s">
        <v>222</v>
      </c>
      <c r="E290" s="119">
        <v>1001000</v>
      </c>
      <c r="F290" s="119">
        <v>1001000</v>
      </c>
      <c r="G290" s="119">
        <v>431875</v>
      </c>
      <c r="H290" s="135">
        <f t="shared" si="25"/>
        <v>0.43144355644355642</v>
      </c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</row>
    <row r="291" spans="1:26" s="195" customFormat="1" ht="15.75" customHeight="1" x14ac:dyDescent="0.25">
      <c r="A291" s="188"/>
      <c r="B291" s="196" t="s">
        <v>238</v>
      </c>
      <c r="C291" s="196"/>
      <c r="D291" s="197"/>
      <c r="E291" s="198">
        <f>SUM(E292,E303,E309,E317,E323,E329,E335,E341,E347,E353,E358,E364,E370)</f>
        <v>835500</v>
      </c>
      <c r="F291" s="198">
        <f>SUM(F292,F303,F309,F317,F323,F329,F335,F341,F347,F353,F358,F364,F370)</f>
        <v>835500</v>
      </c>
      <c r="G291" s="198">
        <f>SUM(G292,G303,G309,G317,G323,G329,G335,G341,G347,G353,G358,G364,G370)</f>
        <v>288439.43</v>
      </c>
      <c r="H291" s="199">
        <f t="shared" si="25"/>
        <v>0.3452297187312986</v>
      </c>
      <c r="I291" s="194"/>
      <c r="J291" s="194"/>
      <c r="K291" s="194"/>
      <c r="L291" s="194"/>
      <c r="M291" s="194"/>
      <c r="N291" s="194"/>
      <c r="O291" s="194"/>
      <c r="P291" s="194"/>
      <c r="Q291" s="194"/>
      <c r="R291" s="194"/>
      <c r="S291" s="194"/>
      <c r="T291" s="194"/>
      <c r="U291" s="194"/>
      <c r="V291" s="194"/>
      <c r="W291" s="194"/>
      <c r="X291" s="194"/>
      <c r="Y291" s="194"/>
      <c r="Z291" s="194"/>
    </row>
    <row r="292" spans="1:26" s="195" customFormat="1" ht="15.75" customHeight="1" x14ac:dyDescent="0.25">
      <c r="A292" s="188"/>
      <c r="B292" s="189" t="s">
        <v>239</v>
      </c>
      <c r="C292" s="189"/>
      <c r="D292" s="191"/>
      <c r="E292" s="192">
        <f t="shared" ref="E292:F292" si="37">SUM(E294)</f>
        <v>243500</v>
      </c>
      <c r="F292" s="192">
        <f t="shared" si="37"/>
        <v>243500</v>
      </c>
      <c r="G292" s="192">
        <v>84751.54</v>
      </c>
      <c r="H292" s="193">
        <f t="shared" si="25"/>
        <v>0.34805560574948663</v>
      </c>
      <c r="I292" s="194"/>
      <c r="J292" s="194"/>
      <c r="K292" s="194"/>
      <c r="L292" s="194"/>
      <c r="M292" s="194"/>
      <c r="N292" s="194"/>
      <c r="O292" s="194"/>
      <c r="P292" s="194"/>
      <c r="Q292" s="194"/>
      <c r="R292" s="194"/>
      <c r="S292" s="194"/>
      <c r="T292" s="194"/>
      <c r="U292" s="194"/>
      <c r="V292" s="194"/>
      <c r="W292" s="194"/>
      <c r="X292" s="194"/>
      <c r="Y292" s="194"/>
      <c r="Z292" s="194"/>
    </row>
    <row r="293" spans="1:26" ht="15.75" customHeight="1" x14ac:dyDescent="0.25">
      <c r="A293" s="117"/>
      <c r="B293" s="118" t="s">
        <v>209</v>
      </c>
      <c r="C293" s="118"/>
      <c r="D293" s="126"/>
      <c r="E293" s="119">
        <v>243500</v>
      </c>
      <c r="F293" s="119">
        <v>243500</v>
      </c>
      <c r="G293" s="119">
        <v>84751.54</v>
      </c>
      <c r="H293" s="135">
        <f t="shared" si="25"/>
        <v>0.34805560574948663</v>
      </c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</row>
    <row r="294" spans="1:26" ht="15.75" customHeight="1" x14ac:dyDescent="0.25">
      <c r="A294" s="117"/>
      <c r="B294" s="118">
        <v>3</v>
      </c>
      <c r="C294" s="118" t="s">
        <v>96</v>
      </c>
      <c r="D294" s="126" t="s">
        <v>214</v>
      </c>
      <c r="E294" s="119">
        <v>243500</v>
      </c>
      <c r="F294" s="119">
        <v>243500</v>
      </c>
      <c r="G294" s="119">
        <v>84751.54</v>
      </c>
      <c r="H294" s="135">
        <f t="shared" si="25"/>
        <v>0.34805560574948663</v>
      </c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</row>
    <row r="295" spans="1:26" ht="15.75" customHeight="1" x14ac:dyDescent="0.25">
      <c r="A295" s="117"/>
      <c r="B295" s="118">
        <v>32</v>
      </c>
      <c r="C295" s="118" t="s">
        <v>106</v>
      </c>
      <c r="D295" s="126" t="s">
        <v>214</v>
      </c>
      <c r="E295" s="119">
        <v>243500</v>
      </c>
      <c r="F295" s="119">
        <v>243500</v>
      </c>
      <c r="G295" s="119">
        <f>SUM(G296,G298,G301)</f>
        <v>84751.54</v>
      </c>
      <c r="H295" s="135">
        <f t="shared" si="25"/>
        <v>0.34805560574948663</v>
      </c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</row>
    <row r="296" spans="1:26" ht="15.75" customHeight="1" x14ac:dyDescent="0.25">
      <c r="A296" s="117"/>
      <c r="B296" s="118">
        <v>322</v>
      </c>
      <c r="C296" s="118" t="s">
        <v>240</v>
      </c>
      <c r="D296" s="126" t="s">
        <v>214</v>
      </c>
      <c r="E296" s="119">
        <v>139500</v>
      </c>
      <c r="F296" s="119">
        <v>139500</v>
      </c>
      <c r="G296" s="119">
        <v>51945.03</v>
      </c>
      <c r="H296" s="135">
        <f t="shared" si="25"/>
        <v>0.37236580645161288</v>
      </c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</row>
    <row r="297" spans="1:26" ht="15.75" customHeight="1" x14ac:dyDescent="0.25">
      <c r="A297" s="117"/>
      <c r="B297" s="118">
        <v>3221</v>
      </c>
      <c r="C297" s="118" t="s">
        <v>240</v>
      </c>
      <c r="D297" s="126" t="s">
        <v>214</v>
      </c>
      <c r="E297" s="119">
        <v>81500</v>
      </c>
      <c r="F297" s="119">
        <v>81500</v>
      </c>
      <c r="G297" s="119">
        <v>24757.72</v>
      </c>
      <c r="H297" s="135">
        <f t="shared" si="25"/>
        <v>0.30377570552147243</v>
      </c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</row>
    <row r="298" spans="1:26" ht="15.75" customHeight="1" x14ac:dyDescent="0.25">
      <c r="A298" s="117"/>
      <c r="B298" s="118">
        <v>323</v>
      </c>
      <c r="C298" s="118" t="s">
        <v>241</v>
      </c>
      <c r="D298" s="126" t="s">
        <v>214</v>
      </c>
      <c r="E298" s="119">
        <v>69000</v>
      </c>
      <c r="F298" s="119">
        <v>69000</v>
      </c>
      <c r="G298" s="119">
        <f>SUM(G299:G300)</f>
        <v>26798.51</v>
      </c>
      <c r="H298" s="135">
        <f t="shared" si="25"/>
        <v>0.38838420289855069</v>
      </c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</row>
    <row r="299" spans="1:26" ht="15.75" customHeight="1" x14ac:dyDescent="0.25">
      <c r="A299" s="117"/>
      <c r="B299" s="118">
        <v>3231</v>
      </c>
      <c r="C299" s="118" t="s">
        <v>242</v>
      </c>
      <c r="D299" s="126" t="s">
        <v>214</v>
      </c>
      <c r="E299" s="119">
        <v>62000</v>
      </c>
      <c r="F299" s="119">
        <v>62000</v>
      </c>
      <c r="G299" s="119">
        <v>24548.51</v>
      </c>
      <c r="H299" s="135">
        <f t="shared" si="25"/>
        <v>0.39594370967741932</v>
      </c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</row>
    <row r="300" spans="1:26" ht="15.75" customHeight="1" x14ac:dyDescent="0.25">
      <c r="A300" s="117"/>
      <c r="B300" s="118">
        <v>3235</v>
      </c>
      <c r="C300" s="118" t="s">
        <v>243</v>
      </c>
      <c r="D300" s="126" t="s">
        <v>214</v>
      </c>
      <c r="E300" s="119">
        <v>7000</v>
      </c>
      <c r="F300" s="119">
        <v>7000</v>
      </c>
      <c r="G300" s="119">
        <v>2250</v>
      </c>
      <c r="H300" s="135">
        <f t="shared" si="25"/>
        <v>0.32142857142857145</v>
      </c>
      <c r="I300" s="118"/>
      <c r="J300" s="118"/>
      <c r="K300" s="118"/>
      <c r="L300" s="118"/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</row>
    <row r="301" spans="1:26" ht="15.75" customHeight="1" x14ac:dyDescent="0.25">
      <c r="A301" s="117"/>
      <c r="B301" s="118">
        <v>329</v>
      </c>
      <c r="C301" s="118" t="s">
        <v>133</v>
      </c>
      <c r="D301" s="126" t="s">
        <v>214</v>
      </c>
      <c r="E301" s="119">
        <v>35000</v>
      </c>
      <c r="F301" s="119">
        <v>35000</v>
      </c>
      <c r="G301" s="119">
        <v>6008</v>
      </c>
      <c r="H301" s="135">
        <f t="shared" si="25"/>
        <v>0.17165714285714287</v>
      </c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</row>
    <row r="302" spans="1:26" ht="15.75" customHeight="1" x14ac:dyDescent="0.25">
      <c r="A302" s="117"/>
      <c r="B302" s="118">
        <v>3293</v>
      </c>
      <c r="C302" s="118" t="s">
        <v>131</v>
      </c>
      <c r="D302" s="126" t="s">
        <v>214</v>
      </c>
      <c r="E302" s="119">
        <v>35000</v>
      </c>
      <c r="F302" s="119">
        <v>35000</v>
      </c>
      <c r="G302" s="119">
        <v>6008</v>
      </c>
      <c r="H302" s="135">
        <f t="shared" si="25"/>
        <v>0.17165714285714287</v>
      </c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</row>
    <row r="303" spans="1:26" s="195" customFormat="1" ht="15.75" customHeight="1" x14ac:dyDescent="0.25">
      <c r="A303" s="188"/>
      <c r="B303" s="189" t="s">
        <v>244</v>
      </c>
      <c r="C303" s="189"/>
      <c r="D303" s="191"/>
      <c r="E303" s="192">
        <f t="shared" ref="E303:F303" si="38">SUM(E305)</f>
        <v>55700</v>
      </c>
      <c r="F303" s="192">
        <f t="shared" si="38"/>
        <v>55700</v>
      </c>
      <c r="G303" s="192">
        <v>24138.75</v>
      </c>
      <c r="H303" s="193">
        <f t="shared" si="25"/>
        <v>0.43337073608617593</v>
      </c>
      <c r="I303" s="194"/>
      <c r="J303" s="194"/>
      <c r="K303" s="194"/>
      <c r="L303" s="194"/>
      <c r="M303" s="194"/>
      <c r="N303" s="194"/>
      <c r="O303" s="194"/>
      <c r="P303" s="194"/>
      <c r="Q303" s="194"/>
      <c r="R303" s="194"/>
      <c r="S303" s="194"/>
      <c r="T303" s="194"/>
      <c r="U303" s="194"/>
      <c r="V303" s="194"/>
      <c r="W303" s="194"/>
      <c r="X303" s="194"/>
      <c r="Y303" s="194"/>
      <c r="Z303" s="194"/>
    </row>
    <row r="304" spans="1:26" ht="15.75" customHeight="1" x14ac:dyDescent="0.25">
      <c r="A304" s="117"/>
      <c r="B304" s="118" t="s">
        <v>209</v>
      </c>
      <c r="C304" s="118"/>
      <c r="D304" s="126"/>
      <c r="E304" s="119">
        <v>55700</v>
      </c>
      <c r="F304" s="119">
        <v>55700</v>
      </c>
      <c r="G304" s="119">
        <v>24138.75</v>
      </c>
      <c r="H304" s="135">
        <f t="shared" si="25"/>
        <v>0.43337073608617593</v>
      </c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</row>
    <row r="305" spans="1:26" ht="15.75" customHeight="1" x14ac:dyDescent="0.25">
      <c r="A305" s="117"/>
      <c r="B305" s="118">
        <v>3</v>
      </c>
      <c r="C305" s="118" t="s">
        <v>35</v>
      </c>
      <c r="D305" s="126" t="s">
        <v>214</v>
      </c>
      <c r="E305" s="119">
        <f t="shared" ref="E305:F305" si="39">SUM(E306)</f>
        <v>55700</v>
      </c>
      <c r="F305" s="119">
        <f t="shared" si="39"/>
        <v>55700</v>
      </c>
      <c r="G305" s="119">
        <v>24138.75</v>
      </c>
      <c r="H305" s="135">
        <f t="shared" si="25"/>
        <v>0.43337073608617593</v>
      </c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</row>
    <row r="306" spans="1:26" ht="15.75" customHeight="1" x14ac:dyDescent="0.25">
      <c r="A306" s="117"/>
      <c r="B306" s="118">
        <v>32</v>
      </c>
      <c r="C306" s="118" t="s">
        <v>245</v>
      </c>
      <c r="D306" s="126" t="s">
        <v>214</v>
      </c>
      <c r="E306" s="119">
        <f t="shared" ref="E306:F306" si="40">SUM(E307)</f>
        <v>55700</v>
      </c>
      <c r="F306" s="119">
        <f t="shared" si="40"/>
        <v>55700</v>
      </c>
      <c r="G306" s="119">
        <v>24138.75</v>
      </c>
      <c r="H306" s="135">
        <f t="shared" si="25"/>
        <v>0.43337073608617593</v>
      </c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</row>
    <row r="307" spans="1:26" ht="15.75" customHeight="1" x14ac:dyDescent="0.25">
      <c r="A307" s="117"/>
      <c r="B307" s="118">
        <v>329</v>
      </c>
      <c r="C307" s="118" t="s">
        <v>133</v>
      </c>
      <c r="D307" s="126" t="s">
        <v>214</v>
      </c>
      <c r="E307" s="119">
        <v>55700</v>
      </c>
      <c r="F307" s="119">
        <v>55700</v>
      </c>
      <c r="G307" s="119">
        <v>24138.75</v>
      </c>
      <c r="H307" s="135">
        <f t="shared" si="25"/>
        <v>0.43337073608617593</v>
      </c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</row>
    <row r="308" spans="1:26" ht="15.75" customHeight="1" x14ac:dyDescent="0.25">
      <c r="A308" s="117"/>
      <c r="B308" s="118">
        <v>3299</v>
      </c>
      <c r="C308" s="118" t="s">
        <v>133</v>
      </c>
      <c r="D308" s="126" t="s">
        <v>214</v>
      </c>
      <c r="E308" s="119">
        <v>55700</v>
      </c>
      <c r="F308" s="119">
        <v>55700</v>
      </c>
      <c r="G308" s="119">
        <v>24138.75</v>
      </c>
      <c r="H308" s="135">
        <f t="shared" si="25"/>
        <v>0.43337073608617593</v>
      </c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</row>
    <row r="309" spans="1:26" s="195" customFormat="1" ht="15.75" customHeight="1" x14ac:dyDescent="0.25">
      <c r="A309" s="188"/>
      <c r="B309" s="189" t="s">
        <v>246</v>
      </c>
      <c r="C309" s="189"/>
      <c r="D309" s="191"/>
      <c r="E309" s="192">
        <f t="shared" ref="E309:F309" si="41">SUM(E311)</f>
        <v>206100</v>
      </c>
      <c r="F309" s="192">
        <f t="shared" si="41"/>
        <v>206100</v>
      </c>
      <c r="G309" s="192">
        <v>55261.06</v>
      </c>
      <c r="H309" s="193">
        <f t="shared" si="25"/>
        <v>0.26812741387675887</v>
      </c>
      <c r="I309" s="194"/>
      <c r="J309" s="194"/>
      <c r="K309" s="194"/>
      <c r="L309" s="194"/>
      <c r="M309" s="194"/>
      <c r="N309" s="194"/>
      <c r="O309" s="194"/>
      <c r="P309" s="194"/>
      <c r="Q309" s="194"/>
      <c r="R309" s="194"/>
      <c r="S309" s="194"/>
      <c r="T309" s="194"/>
      <c r="U309" s="194"/>
      <c r="V309" s="194"/>
      <c r="W309" s="194"/>
      <c r="X309" s="194"/>
      <c r="Y309" s="194"/>
      <c r="Z309" s="194"/>
    </row>
    <row r="310" spans="1:26" ht="15.75" customHeight="1" x14ac:dyDescent="0.25">
      <c r="A310" s="117"/>
      <c r="B310" s="118" t="s">
        <v>247</v>
      </c>
      <c r="C310" s="118"/>
      <c r="D310" s="126"/>
      <c r="E310" s="119">
        <v>206100</v>
      </c>
      <c r="F310" s="119">
        <v>206100</v>
      </c>
      <c r="G310" s="119">
        <v>55261.06</v>
      </c>
      <c r="H310" s="135">
        <f t="shared" si="25"/>
        <v>0.26812741387675887</v>
      </c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</row>
    <row r="311" spans="1:26" ht="15.75" customHeight="1" x14ac:dyDescent="0.25">
      <c r="A311" s="117"/>
      <c r="B311" s="118">
        <v>3</v>
      </c>
      <c r="C311" s="118" t="s">
        <v>96</v>
      </c>
      <c r="D311" s="126" t="s">
        <v>214</v>
      </c>
      <c r="E311" s="119">
        <f t="shared" ref="E311:F311" si="42">SUM(E312)</f>
        <v>206100</v>
      </c>
      <c r="F311" s="119">
        <f t="shared" si="42"/>
        <v>206100</v>
      </c>
      <c r="G311" s="119">
        <v>55261.06</v>
      </c>
      <c r="H311" s="135">
        <f t="shared" si="25"/>
        <v>0.26812741387675887</v>
      </c>
      <c r="I311" s="118"/>
      <c r="J311" s="118"/>
      <c r="K311" s="118"/>
      <c r="L311" s="118"/>
      <c r="M311" s="118"/>
      <c r="N311" s="118"/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</row>
    <row r="312" spans="1:26" ht="15.75" customHeight="1" x14ac:dyDescent="0.25">
      <c r="A312" s="117"/>
      <c r="B312" s="118">
        <v>32</v>
      </c>
      <c r="C312" s="118" t="s">
        <v>245</v>
      </c>
      <c r="D312" s="126" t="s">
        <v>214</v>
      </c>
      <c r="E312" s="119">
        <f t="shared" ref="E312:F312" si="43">SUM(E313)</f>
        <v>206100</v>
      </c>
      <c r="F312" s="119">
        <f t="shared" si="43"/>
        <v>206100</v>
      </c>
      <c r="G312" s="119">
        <v>55261.06</v>
      </c>
      <c r="H312" s="135">
        <f t="shared" si="25"/>
        <v>0.26812741387675887</v>
      </c>
      <c r="I312" s="118"/>
      <c r="J312" s="118"/>
      <c r="K312" s="118"/>
      <c r="L312" s="118"/>
      <c r="M312" s="118"/>
      <c r="N312" s="118"/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</row>
    <row r="313" spans="1:26" ht="15.75" customHeight="1" x14ac:dyDescent="0.25">
      <c r="A313" s="117"/>
      <c r="B313" s="118">
        <v>323</v>
      </c>
      <c r="C313" s="118" t="s">
        <v>241</v>
      </c>
      <c r="D313" s="126" t="s">
        <v>214</v>
      </c>
      <c r="E313" s="119">
        <v>206100</v>
      </c>
      <c r="F313" s="119">
        <v>206100</v>
      </c>
      <c r="G313" s="119">
        <f>SUM(G314,G315,G316)</f>
        <v>55261.06</v>
      </c>
      <c r="H313" s="135">
        <f t="shared" si="25"/>
        <v>0.26812741387675887</v>
      </c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</row>
    <row r="314" spans="1:26" ht="15.75" customHeight="1" x14ac:dyDescent="0.25">
      <c r="A314" s="117"/>
      <c r="B314" s="118">
        <v>3233</v>
      </c>
      <c r="C314" s="118" t="s">
        <v>248</v>
      </c>
      <c r="D314" s="126" t="s">
        <v>214</v>
      </c>
      <c r="E314" s="119">
        <v>51000</v>
      </c>
      <c r="F314" s="119">
        <v>51000</v>
      </c>
      <c r="G314" s="119">
        <v>14667.5</v>
      </c>
      <c r="H314" s="135">
        <f t="shared" si="25"/>
        <v>0.28759803921568627</v>
      </c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</row>
    <row r="315" spans="1:26" ht="15.75" customHeight="1" x14ac:dyDescent="0.25">
      <c r="A315" s="117"/>
      <c r="B315" s="118">
        <v>3237</v>
      </c>
      <c r="C315" s="118" t="s">
        <v>123</v>
      </c>
      <c r="D315" s="126" t="s">
        <v>214</v>
      </c>
      <c r="E315" s="119">
        <v>121000</v>
      </c>
      <c r="F315" s="119">
        <v>121000</v>
      </c>
      <c r="G315" s="119">
        <v>25097.25</v>
      </c>
      <c r="H315" s="135">
        <f t="shared" si="25"/>
        <v>0.20741528925619834</v>
      </c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</row>
    <row r="316" spans="1:26" ht="15.75" customHeight="1" x14ac:dyDescent="0.25">
      <c r="A316" s="117"/>
      <c r="B316" s="118">
        <v>3238</v>
      </c>
      <c r="C316" s="118" t="s">
        <v>124</v>
      </c>
      <c r="D316" s="126" t="s">
        <v>214</v>
      </c>
      <c r="E316" s="119">
        <v>34100</v>
      </c>
      <c r="F316" s="119">
        <v>34100</v>
      </c>
      <c r="G316" s="119">
        <v>15496.31</v>
      </c>
      <c r="H316" s="135">
        <f t="shared" si="25"/>
        <v>0.45443724340175951</v>
      </c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</row>
    <row r="317" spans="1:26" s="195" customFormat="1" ht="15.75" customHeight="1" x14ac:dyDescent="0.25">
      <c r="A317" s="188"/>
      <c r="B317" s="189" t="s">
        <v>249</v>
      </c>
      <c r="C317" s="189"/>
      <c r="D317" s="191"/>
      <c r="E317" s="192">
        <f t="shared" ref="E317:F317" si="44">SUM(E319)</f>
        <v>8000</v>
      </c>
      <c r="F317" s="192">
        <f t="shared" si="44"/>
        <v>8000</v>
      </c>
      <c r="G317" s="192">
        <v>3243.54</v>
      </c>
      <c r="H317" s="193">
        <f t="shared" ref="H317:H369" si="45">G317/E317</f>
        <v>0.40544249999999998</v>
      </c>
      <c r="I317" s="194"/>
      <c r="J317" s="194"/>
      <c r="K317" s="194"/>
      <c r="L317" s="194"/>
      <c r="M317" s="194"/>
      <c r="N317" s="194"/>
      <c r="O317" s="194"/>
      <c r="P317" s="194"/>
      <c r="Q317" s="194"/>
      <c r="R317" s="194"/>
      <c r="S317" s="194"/>
      <c r="T317" s="194"/>
      <c r="U317" s="194"/>
      <c r="V317" s="194"/>
      <c r="W317" s="194"/>
      <c r="X317" s="194"/>
      <c r="Y317" s="194"/>
      <c r="Z317" s="194"/>
    </row>
    <row r="318" spans="1:26" ht="15.75" customHeight="1" x14ac:dyDescent="0.25">
      <c r="A318" s="117"/>
      <c r="B318" s="118" t="s">
        <v>209</v>
      </c>
      <c r="C318" s="118"/>
      <c r="D318" s="126"/>
      <c r="E318" s="119">
        <v>8000</v>
      </c>
      <c r="F318" s="119">
        <v>8000</v>
      </c>
      <c r="G318" s="119">
        <v>3243.54</v>
      </c>
      <c r="H318" s="135">
        <f t="shared" si="45"/>
        <v>0.40544249999999998</v>
      </c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</row>
    <row r="319" spans="1:26" ht="15.75" customHeight="1" x14ac:dyDescent="0.25">
      <c r="A319" s="117"/>
      <c r="B319" s="118">
        <v>3</v>
      </c>
      <c r="C319" s="118" t="s">
        <v>35</v>
      </c>
      <c r="D319" s="126" t="s">
        <v>250</v>
      </c>
      <c r="E319" s="119">
        <v>8000</v>
      </c>
      <c r="F319" s="119">
        <v>8000</v>
      </c>
      <c r="G319" s="119">
        <v>3243.54</v>
      </c>
      <c r="H319" s="135">
        <f t="shared" si="45"/>
        <v>0.40544249999999998</v>
      </c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</row>
    <row r="320" spans="1:26" ht="15.75" customHeight="1" x14ac:dyDescent="0.25">
      <c r="A320" s="117"/>
      <c r="B320" s="118">
        <v>34</v>
      </c>
      <c r="C320" s="118" t="s">
        <v>251</v>
      </c>
      <c r="D320" s="126" t="s">
        <v>250</v>
      </c>
      <c r="E320" s="119">
        <f t="shared" ref="E320:F320" si="46">SUM(E321)</f>
        <v>8000</v>
      </c>
      <c r="F320" s="119">
        <f t="shared" si="46"/>
        <v>8000</v>
      </c>
      <c r="G320" s="119">
        <v>3243.54</v>
      </c>
      <c r="H320" s="135">
        <f t="shared" si="45"/>
        <v>0.40544249999999998</v>
      </c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</row>
    <row r="321" spans="1:26" ht="15.75" customHeight="1" x14ac:dyDescent="0.25">
      <c r="A321" s="117"/>
      <c r="B321" s="118">
        <v>343</v>
      </c>
      <c r="C321" s="118" t="s">
        <v>252</v>
      </c>
      <c r="D321" s="126" t="s">
        <v>250</v>
      </c>
      <c r="E321" s="119">
        <v>8000</v>
      </c>
      <c r="F321" s="119">
        <v>8000</v>
      </c>
      <c r="G321" s="119">
        <v>3243.54</v>
      </c>
      <c r="H321" s="135">
        <f t="shared" si="45"/>
        <v>0.40544249999999998</v>
      </c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</row>
    <row r="322" spans="1:26" ht="15.75" customHeight="1" x14ac:dyDescent="0.25">
      <c r="A322" s="117"/>
      <c r="B322" s="118">
        <v>3431</v>
      </c>
      <c r="C322" s="118" t="s">
        <v>137</v>
      </c>
      <c r="D322" s="126" t="s">
        <v>250</v>
      </c>
      <c r="E322" s="119">
        <v>8000</v>
      </c>
      <c r="F322" s="119">
        <v>8000</v>
      </c>
      <c r="G322" s="119">
        <v>3243.54</v>
      </c>
      <c r="H322" s="135">
        <f t="shared" si="45"/>
        <v>0.40544249999999998</v>
      </c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</row>
    <row r="323" spans="1:26" s="195" customFormat="1" ht="15.75" customHeight="1" x14ac:dyDescent="0.25">
      <c r="A323" s="188"/>
      <c r="B323" s="189" t="s">
        <v>253</v>
      </c>
      <c r="C323" s="189" t="s">
        <v>254</v>
      </c>
      <c r="D323" s="191"/>
      <c r="E323" s="192">
        <f t="shared" ref="E323:F323" si="47">SUM(E325)</f>
        <v>25000</v>
      </c>
      <c r="F323" s="192">
        <f t="shared" si="47"/>
        <v>25000</v>
      </c>
      <c r="G323" s="192">
        <v>0</v>
      </c>
      <c r="H323" s="193">
        <f t="shared" si="45"/>
        <v>0</v>
      </c>
      <c r="I323" s="194"/>
      <c r="J323" s="194"/>
      <c r="K323" s="194"/>
      <c r="L323" s="194"/>
      <c r="M323" s="194"/>
      <c r="N323" s="194"/>
      <c r="O323" s="194"/>
      <c r="P323" s="194"/>
      <c r="Q323" s="194"/>
      <c r="R323" s="194"/>
      <c r="S323" s="194"/>
      <c r="T323" s="194"/>
      <c r="U323" s="194"/>
      <c r="V323" s="194"/>
      <c r="W323" s="194"/>
      <c r="X323" s="194"/>
      <c r="Y323" s="194"/>
      <c r="Z323" s="194"/>
    </row>
    <row r="324" spans="1:26" ht="15.75" customHeight="1" x14ac:dyDescent="0.25">
      <c r="A324" s="117"/>
      <c r="B324" s="137" t="s">
        <v>255</v>
      </c>
      <c r="C324" s="137"/>
      <c r="D324" s="138"/>
      <c r="E324" s="139">
        <v>25000</v>
      </c>
      <c r="F324" s="139">
        <v>25000</v>
      </c>
      <c r="G324" s="139">
        <v>0</v>
      </c>
      <c r="H324" s="135">
        <f t="shared" si="45"/>
        <v>0</v>
      </c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</row>
    <row r="325" spans="1:26" ht="15.75" customHeight="1" x14ac:dyDescent="0.25">
      <c r="A325" s="117"/>
      <c r="B325" s="140">
        <v>3</v>
      </c>
      <c r="C325" s="140" t="s">
        <v>35</v>
      </c>
      <c r="D325" s="141" t="s">
        <v>214</v>
      </c>
      <c r="E325" s="142">
        <v>25000</v>
      </c>
      <c r="F325" s="142">
        <v>25000</v>
      </c>
      <c r="G325" s="119">
        <v>0</v>
      </c>
      <c r="H325" s="135">
        <f t="shared" si="45"/>
        <v>0</v>
      </c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</row>
    <row r="326" spans="1:26" ht="15.75" customHeight="1" x14ac:dyDescent="0.25">
      <c r="A326" s="117"/>
      <c r="B326" s="118">
        <v>32</v>
      </c>
      <c r="C326" s="118" t="s">
        <v>245</v>
      </c>
      <c r="D326" s="126" t="s">
        <v>214</v>
      </c>
      <c r="E326" s="119">
        <v>25000</v>
      </c>
      <c r="F326" s="119">
        <v>25000</v>
      </c>
      <c r="G326" s="119">
        <v>0</v>
      </c>
      <c r="H326" s="135">
        <f t="shared" si="45"/>
        <v>0</v>
      </c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</row>
    <row r="327" spans="1:26" ht="15.75" customHeight="1" x14ac:dyDescent="0.25">
      <c r="A327" s="117"/>
      <c r="B327" s="118">
        <v>324</v>
      </c>
      <c r="C327" s="118" t="s">
        <v>256</v>
      </c>
      <c r="D327" s="126" t="s">
        <v>214</v>
      </c>
      <c r="E327" s="119">
        <v>25000</v>
      </c>
      <c r="F327" s="119">
        <v>25000</v>
      </c>
      <c r="G327" s="119">
        <v>0</v>
      </c>
      <c r="H327" s="135">
        <f t="shared" si="45"/>
        <v>0</v>
      </c>
      <c r="I327" s="118"/>
      <c r="J327" s="118"/>
      <c r="K327" s="118"/>
      <c r="L327" s="118"/>
      <c r="M327" s="118"/>
      <c r="N327" s="118"/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</row>
    <row r="328" spans="1:26" ht="15.75" customHeight="1" x14ac:dyDescent="0.25">
      <c r="A328" s="117"/>
      <c r="B328" s="118">
        <v>3241</v>
      </c>
      <c r="C328" s="118" t="s">
        <v>257</v>
      </c>
      <c r="D328" s="126" t="s">
        <v>214</v>
      </c>
      <c r="E328" s="119">
        <v>25000</v>
      </c>
      <c r="F328" s="119">
        <v>25000</v>
      </c>
      <c r="G328" s="119">
        <v>0</v>
      </c>
      <c r="H328" s="135">
        <f t="shared" si="45"/>
        <v>0</v>
      </c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</row>
    <row r="329" spans="1:26" s="195" customFormat="1" ht="15.75" customHeight="1" x14ac:dyDescent="0.25">
      <c r="A329" s="188"/>
      <c r="B329" s="189" t="s">
        <v>258</v>
      </c>
      <c r="C329" s="189"/>
      <c r="D329" s="191"/>
      <c r="E329" s="192">
        <f t="shared" ref="E329:F329" si="48">SUM(E331)</f>
        <v>61000</v>
      </c>
      <c r="F329" s="192">
        <f t="shared" si="48"/>
        <v>61000</v>
      </c>
      <c r="G329" s="192">
        <v>23477.68</v>
      </c>
      <c r="H329" s="193">
        <f t="shared" si="45"/>
        <v>0.38488</v>
      </c>
      <c r="I329" s="194"/>
      <c r="J329" s="194"/>
      <c r="K329" s="194"/>
      <c r="L329" s="194"/>
      <c r="M329" s="194"/>
      <c r="N329" s="194"/>
      <c r="O329" s="194"/>
      <c r="P329" s="194"/>
      <c r="Q329" s="194"/>
      <c r="R329" s="194"/>
      <c r="S329" s="194"/>
      <c r="T329" s="194"/>
      <c r="U329" s="194"/>
      <c r="V329" s="194"/>
      <c r="W329" s="194"/>
      <c r="X329" s="194"/>
      <c r="Y329" s="194"/>
      <c r="Z329" s="194"/>
    </row>
    <row r="330" spans="1:26" ht="15.75" customHeight="1" x14ac:dyDescent="0.25">
      <c r="A330" s="117"/>
      <c r="B330" s="118" t="s">
        <v>259</v>
      </c>
      <c r="C330" s="118"/>
      <c r="D330" s="126"/>
      <c r="E330" s="119">
        <v>61000</v>
      </c>
      <c r="F330" s="119">
        <v>61000</v>
      </c>
      <c r="G330" s="119">
        <v>23477.68</v>
      </c>
      <c r="H330" s="135">
        <f t="shared" si="45"/>
        <v>0.38488</v>
      </c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</row>
    <row r="331" spans="1:26" ht="15.75" customHeight="1" x14ac:dyDescent="0.25">
      <c r="A331" s="117"/>
      <c r="B331" s="118">
        <v>3</v>
      </c>
      <c r="C331" s="118" t="s">
        <v>35</v>
      </c>
      <c r="D331" s="126" t="s">
        <v>214</v>
      </c>
      <c r="E331" s="119">
        <v>61000</v>
      </c>
      <c r="F331" s="119">
        <v>61000</v>
      </c>
      <c r="G331" s="119">
        <v>23477.68</v>
      </c>
      <c r="H331" s="135">
        <f t="shared" si="45"/>
        <v>0.38488</v>
      </c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</row>
    <row r="332" spans="1:26" ht="15.75" customHeight="1" x14ac:dyDescent="0.25">
      <c r="A332" s="117"/>
      <c r="B332" s="118">
        <v>32</v>
      </c>
      <c r="C332" s="118" t="s">
        <v>245</v>
      </c>
      <c r="D332" s="126" t="s">
        <v>214</v>
      </c>
      <c r="E332" s="119">
        <v>61000</v>
      </c>
      <c r="F332" s="119">
        <v>61000</v>
      </c>
      <c r="G332" s="119">
        <v>23477.68</v>
      </c>
      <c r="H332" s="135">
        <f t="shared" si="45"/>
        <v>0.38488</v>
      </c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</row>
    <row r="333" spans="1:26" ht="15.75" customHeight="1" x14ac:dyDescent="0.25">
      <c r="A333" s="117"/>
      <c r="B333" s="118">
        <v>324</v>
      </c>
      <c r="C333" s="118" t="s">
        <v>256</v>
      </c>
      <c r="D333" s="126" t="s">
        <v>214</v>
      </c>
      <c r="E333" s="119">
        <v>61000</v>
      </c>
      <c r="F333" s="119">
        <v>61000</v>
      </c>
      <c r="G333" s="119">
        <v>23477.68</v>
      </c>
      <c r="H333" s="135">
        <f t="shared" si="45"/>
        <v>0.38488</v>
      </c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</row>
    <row r="334" spans="1:26" ht="15.75" customHeight="1" x14ac:dyDescent="0.25">
      <c r="A334" s="117"/>
      <c r="B334" s="118">
        <v>3241</v>
      </c>
      <c r="C334" s="118" t="s">
        <v>257</v>
      </c>
      <c r="D334" s="126" t="s">
        <v>214</v>
      </c>
      <c r="E334" s="119">
        <v>61000</v>
      </c>
      <c r="F334" s="119">
        <v>61000</v>
      </c>
      <c r="G334" s="119">
        <v>23477.68</v>
      </c>
      <c r="H334" s="135">
        <f t="shared" si="45"/>
        <v>0.38488</v>
      </c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</row>
    <row r="335" spans="1:26" s="195" customFormat="1" ht="15.75" customHeight="1" x14ac:dyDescent="0.25">
      <c r="A335" s="188"/>
      <c r="B335" s="189" t="s">
        <v>260</v>
      </c>
      <c r="C335" s="189"/>
      <c r="D335" s="191"/>
      <c r="E335" s="192">
        <f t="shared" ref="E335:F335" si="49">SUM(E337)</f>
        <v>35000</v>
      </c>
      <c r="F335" s="192">
        <f t="shared" si="49"/>
        <v>35000</v>
      </c>
      <c r="G335" s="192">
        <v>17728.669999999998</v>
      </c>
      <c r="H335" s="193">
        <f t="shared" si="45"/>
        <v>0.50653342857142847</v>
      </c>
      <c r="I335" s="194"/>
      <c r="J335" s="194"/>
      <c r="K335" s="194"/>
      <c r="L335" s="194"/>
      <c r="M335" s="194"/>
      <c r="N335" s="194"/>
      <c r="O335" s="194"/>
      <c r="P335" s="194"/>
      <c r="Q335" s="194"/>
      <c r="R335" s="194"/>
      <c r="S335" s="194"/>
      <c r="T335" s="194"/>
      <c r="U335" s="194"/>
      <c r="V335" s="194"/>
      <c r="W335" s="194"/>
      <c r="X335" s="194"/>
      <c r="Y335" s="194"/>
      <c r="Z335" s="194"/>
    </row>
    <row r="336" spans="1:26" ht="15.75" customHeight="1" x14ac:dyDescent="0.25">
      <c r="A336" s="117"/>
      <c r="B336" s="118" t="s">
        <v>261</v>
      </c>
      <c r="C336" s="118"/>
      <c r="D336" s="126"/>
      <c r="E336" s="119">
        <v>35000</v>
      </c>
      <c r="F336" s="119">
        <v>35000</v>
      </c>
      <c r="G336" s="119">
        <v>17728.669999999998</v>
      </c>
      <c r="H336" s="135">
        <f t="shared" si="45"/>
        <v>0.50653342857142847</v>
      </c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</row>
    <row r="337" spans="1:26" ht="15.75" customHeight="1" x14ac:dyDescent="0.25">
      <c r="A337" s="117"/>
      <c r="B337" s="118">
        <v>3</v>
      </c>
      <c r="C337" s="118" t="s">
        <v>262</v>
      </c>
      <c r="D337" s="126" t="s">
        <v>250</v>
      </c>
      <c r="E337" s="119">
        <v>35000</v>
      </c>
      <c r="F337" s="119">
        <v>35000</v>
      </c>
      <c r="G337" s="119">
        <v>17728.669999999998</v>
      </c>
      <c r="H337" s="135">
        <f t="shared" si="45"/>
        <v>0.50653342857142847</v>
      </c>
      <c r="I337" s="118"/>
      <c r="J337" s="118"/>
      <c r="K337" s="118"/>
      <c r="L337" s="118"/>
      <c r="M337" s="118"/>
      <c r="N337" s="118"/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</row>
    <row r="338" spans="1:26" ht="15.75" customHeight="1" x14ac:dyDescent="0.25">
      <c r="A338" s="117"/>
      <c r="B338" s="118">
        <v>32</v>
      </c>
      <c r="C338" s="118" t="s">
        <v>245</v>
      </c>
      <c r="D338" s="126" t="s">
        <v>250</v>
      </c>
      <c r="E338" s="119">
        <v>35000</v>
      </c>
      <c r="F338" s="119">
        <v>35000</v>
      </c>
      <c r="G338" s="119">
        <v>17728.669999999998</v>
      </c>
      <c r="H338" s="135">
        <f t="shared" si="45"/>
        <v>0.50653342857142847</v>
      </c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</row>
    <row r="339" spans="1:26" ht="15.75" customHeight="1" x14ac:dyDescent="0.25">
      <c r="A339" s="117"/>
      <c r="B339" s="118">
        <v>323</v>
      </c>
      <c r="C339" s="118" t="s">
        <v>241</v>
      </c>
      <c r="D339" s="126" t="s">
        <v>250</v>
      </c>
      <c r="E339" s="119">
        <v>35000</v>
      </c>
      <c r="F339" s="119">
        <v>35000</v>
      </c>
      <c r="G339" s="119">
        <v>17728.669999999998</v>
      </c>
      <c r="H339" s="135">
        <f t="shared" si="45"/>
        <v>0.50653342857142847</v>
      </c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</row>
    <row r="340" spans="1:26" ht="15.75" customHeight="1" x14ac:dyDescent="0.25">
      <c r="A340" s="117"/>
      <c r="B340" s="118">
        <v>3239</v>
      </c>
      <c r="C340" s="118" t="s">
        <v>125</v>
      </c>
      <c r="D340" s="126" t="s">
        <v>250</v>
      </c>
      <c r="E340" s="119">
        <v>35000</v>
      </c>
      <c r="F340" s="119">
        <v>35000</v>
      </c>
      <c r="G340" s="119">
        <v>17728.669999999998</v>
      </c>
      <c r="H340" s="135">
        <f t="shared" si="45"/>
        <v>0.50653342857142847</v>
      </c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</row>
    <row r="341" spans="1:26" s="195" customFormat="1" ht="15.75" customHeight="1" x14ac:dyDescent="0.25">
      <c r="A341" s="188"/>
      <c r="B341" s="189" t="s">
        <v>263</v>
      </c>
      <c r="C341" s="189"/>
      <c r="D341" s="191"/>
      <c r="E341" s="192">
        <f t="shared" ref="E341:F341" si="50">SUM(E343)</f>
        <v>55000</v>
      </c>
      <c r="F341" s="192">
        <f t="shared" si="50"/>
        <v>55000</v>
      </c>
      <c r="G341" s="192">
        <v>3771.94</v>
      </c>
      <c r="H341" s="193">
        <f t="shared" si="45"/>
        <v>6.8580727272727279E-2</v>
      </c>
      <c r="I341" s="194"/>
      <c r="J341" s="194"/>
      <c r="K341" s="194"/>
      <c r="L341" s="194"/>
      <c r="M341" s="194"/>
      <c r="N341" s="194"/>
      <c r="O341" s="194"/>
      <c r="P341" s="194"/>
      <c r="Q341" s="194"/>
      <c r="R341" s="194"/>
      <c r="S341" s="194"/>
      <c r="T341" s="194"/>
      <c r="U341" s="194"/>
      <c r="V341" s="194"/>
      <c r="W341" s="194"/>
      <c r="X341" s="194"/>
      <c r="Y341" s="194"/>
      <c r="Z341" s="194"/>
    </row>
    <row r="342" spans="1:26" ht="15.75" customHeight="1" x14ac:dyDescent="0.25">
      <c r="A342" s="117"/>
      <c r="B342" s="118" t="s">
        <v>209</v>
      </c>
      <c r="C342" s="118"/>
      <c r="D342" s="126"/>
      <c r="E342" s="119">
        <v>55000</v>
      </c>
      <c r="F342" s="119">
        <v>55000</v>
      </c>
      <c r="G342" s="119">
        <v>3771.94</v>
      </c>
      <c r="H342" s="135">
        <f t="shared" si="45"/>
        <v>6.8580727272727279E-2</v>
      </c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</row>
    <row r="343" spans="1:26" ht="15.75" customHeight="1" x14ac:dyDescent="0.25">
      <c r="A343" s="117"/>
      <c r="B343" s="118">
        <v>3</v>
      </c>
      <c r="C343" s="118" t="s">
        <v>35</v>
      </c>
      <c r="D343" s="126" t="s">
        <v>214</v>
      </c>
      <c r="E343" s="119">
        <f t="shared" ref="E343:F343" si="51">SUM(E344)</f>
        <v>55000</v>
      </c>
      <c r="F343" s="119">
        <f t="shared" si="51"/>
        <v>55000</v>
      </c>
      <c r="G343" s="119">
        <v>3771.94</v>
      </c>
      <c r="H343" s="135">
        <f t="shared" si="45"/>
        <v>6.8580727272727279E-2</v>
      </c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</row>
    <row r="344" spans="1:26" ht="15.75" customHeight="1" x14ac:dyDescent="0.25">
      <c r="A344" s="117"/>
      <c r="B344" s="118">
        <v>32</v>
      </c>
      <c r="C344" s="118" t="s">
        <v>245</v>
      </c>
      <c r="D344" s="126" t="s">
        <v>214</v>
      </c>
      <c r="E344" s="119">
        <f t="shared" ref="E344:F344" si="52">SUM(E345)</f>
        <v>55000</v>
      </c>
      <c r="F344" s="119">
        <f t="shared" si="52"/>
        <v>55000</v>
      </c>
      <c r="G344" s="119">
        <v>3771.94</v>
      </c>
      <c r="H344" s="135">
        <f t="shared" si="45"/>
        <v>6.8580727272727279E-2</v>
      </c>
      <c r="I344" s="118"/>
      <c r="J344" s="118"/>
      <c r="K344" s="118"/>
      <c r="L344" s="118"/>
      <c r="M344" s="118"/>
      <c r="N344" s="118"/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</row>
    <row r="345" spans="1:26" ht="15.75" customHeight="1" x14ac:dyDescent="0.25">
      <c r="A345" s="117"/>
      <c r="B345" s="118">
        <v>329</v>
      </c>
      <c r="C345" s="118" t="s">
        <v>133</v>
      </c>
      <c r="D345" s="126" t="s">
        <v>214</v>
      </c>
      <c r="E345" s="119">
        <v>55000</v>
      </c>
      <c r="F345" s="119">
        <v>55000</v>
      </c>
      <c r="G345" s="119">
        <v>3771.94</v>
      </c>
      <c r="H345" s="135">
        <f t="shared" si="45"/>
        <v>6.8580727272727279E-2</v>
      </c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</row>
    <row r="346" spans="1:26" ht="15.75" customHeight="1" x14ac:dyDescent="0.25">
      <c r="A346" s="117"/>
      <c r="B346" s="118">
        <v>3291</v>
      </c>
      <c r="C346" s="118" t="s">
        <v>264</v>
      </c>
      <c r="D346" s="126" t="s">
        <v>214</v>
      </c>
      <c r="E346" s="119">
        <v>55000</v>
      </c>
      <c r="F346" s="119">
        <v>55000</v>
      </c>
      <c r="G346" s="119">
        <v>3771.94</v>
      </c>
      <c r="H346" s="135">
        <f t="shared" si="45"/>
        <v>6.8580727272727279E-2</v>
      </c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</row>
    <row r="347" spans="1:26" s="195" customFormat="1" ht="15.75" customHeight="1" x14ac:dyDescent="0.25">
      <c r="A347" s="188"/>
      <c r="B347" s="189" t="s">
        <v>265</v>
      </c>
      <c r="C347" s="189"/>
      <c r="D347" s="191"/>
      <c r="E347" s="192">
        <f t="shared" ref="E347:F347" si="53">SUM(E349)</f>
        <v>34000</v>
      </c>
      <c r="F347" s="192">
        <f t="shared" si="53"/>
        <v>34000</v>
      </c>
      <c r="G347" s="192">
        <v>15716.4</v>
      </c>
      <c r="H347" s="193">
        <f t="shared" si="45"/>
        <v>0.4622470588235294</v>
      </c>
      <c r="I347" s="194"/>
      <c r="J347" s="194"/>
      <c r="K347" s="194"/>
      <c r="L347" s="194"/>
      <c r="M347" s="194"/>
      <c r="N347" s="194"/>
      <c r="O347" s="194"/>
      <c r="P347" s="194"/>
      <c r="Q347" s="194"/>
      <c r="R347" s="194"/>
      <c r="S347" s="194"/>
      <c r="T347" s="194"/>
      <c r="U347" s="194"/>
      <c r="V347" s="194"/>
      <c r="W347" s="194"/>
      <c r="X347" s="194"/>
      <c r="Y347" s="194"/>
      <c r="Z347" s="194"/>
    </row>
    <row r="348" spans="1:26" ht="15.75" customHeight="1" x14ac:dyDescent="0.25">
      <c r="A348" s="117"/>
      <c r="B348" s="118" t="s">
        <v>209</v>
      </c>
      <c r="C348" s="118"/>
      <c r="D348" s="126"/>
      <c r="E348" s="119">
        <v>34000</v>
      </c>
      <c r="F348" s="119">
        <v>34000</v>
      </c>
      <c r="G348" s="119">
        <v>15716.4</v>
      </c>
      <c r="H348" s="135">
        <f t="shared" si="45"/>
        <v>0.4622470588235294</v>
      </c>
      <c r="I348" s="118"/>
      <c r="J348" s="118"/>
      <c r="K348" s="118"/>
      <c r="L348" s="118"/>
      <c r="M348" s="118"/>
      <c r="N348" s="118"/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</row>
    <row r="349" spans="1:26" ht="15.75" customHeight="1" x14ac:dyDescent="0.25">
      <c r="A349" s="117"/>
      <c r="B349" s="118">
        <v>3</v>
      </c>
      <c r="C349" s="118" t="s">
        <v>35</v>
      </c>
      <c r="D349" s="126" t="s">
        <v>214</v>
      </c>
      <c r="E349" s="119">
        <f t="shared" ref="E349:F349" si="54">SUM(E350)</f>
        <v>34000</v>
      </c>
      <c r="F349" s="119">
        <f t="shared" si="54"/>
        <v>34000</v>
      </c>
      <c r="G349" s="119">
        <v>15716.4</v>
      </c>
      <c r="H349" s="135">
        <f t="shared" si="45"/>
        <v>0.4622470588235294</v>
      </c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</row>
    <row r="350" spans="1:26" ht="15.75" customHeight="1" x14ac:dyDescent="0.25">
      <c r="A350" s="117"/>
      <c r="B350" s="118">
        <v>32</v>
      </c>
      <c r="C350" s="118" t="s">
        <v>245</v>
      </c>
      <c r="D350" s="126" t="s">
        <v>214</v>
      </c>
      <c r="E350" s="119">
        <f t="shared" ref="E350:F350" si="55">SUM(E351)</f>
        <v>34000</v>
      </c>
      <c r="F350" s="119">
        <f t="shared" si="55"/>
        <v>34000</v>
      </c>
      <c r="G350" s="119">
        <v>15716.4</v>
      </c>
      <c r="H350" s="135">
        <f t="shared" si="45"/>
        <v>0.4622470588235294</v>
      </c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</row>
    <row r="351" spans="1:26" ht="15.75" customHeight="1" x14ac:dyDescent="0.25">
      <c r="A351" s="117"/>
      <c r="B351" s="118">
        <v>329</v>
      </c>
      <c r="C351" s="118" t="s">
        <v>133</v>
      </c>
      <c r="D351" s="126" t="s">
        <v>214</v>
      </c>
      <c r="E351" s="119">
        <v>34000</v>
      </c>
      <c r="F351" s="119">
        <v>34000</v>
      </c>
      <c r="G351" s="119">
        <v>15716.4</v>
      </c>
      <c r="H351" s="135">
        <f t="shared" si="45"/>
        <v>0.4622470588235294</v>
      </c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</row>
    <row r="352" spans="1:26" ht="15.75" customHeight="1" x14ac:dyDescent="0.25">
      <c r="A352" s="117"/>
      <c r="B352" s="118">
        <v>3291</v>
      </c>
      <c r="C352" s="118" t="s">
        <v>264</v>
      </c>
      <c r="D352" s="126" t="s">
        <v>214</v>
      </c>
      <c r="E352" s="119">
        <v>34000</v>
      </c>
      <c r="F352" s="119">
        <v>34000</v>
      </c>
      <c r="G352" s="119">
        <v>15716.4</v>
      </c>
      <c r="H352" s="135">
        <f t="shared" si="45"/>
        <v>0.4622470588235294</v>
      </c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</row>
    <row r="353" spans="1:26" s="195" customFormat="1" ht="15.75" customHeight="1" x14ac:dyDescent="0.25">
      <c r="A353" s="188"/>
      <c r="B353" s="189" t="s">
        <v>266</v>
      </c>
      <c r="C353" s="189"/>
      <c r="D353" s="191"/>
      <c r="E353" s="192">
        <f t="shared" ref="E353:F353" si="56">SUM(E355)</f>
        <v>22200</v>
      </c>
      <c r="F353" s="192">
        <f t="shared" si="56"/>
        <v>22200</v>
      </c>
      <c r="G353" s="192">
        <v>0</v>
      </c>
      <c r="H353" s="193">
        <f t="shared" si="45"/>
        <v>0</v>
      </c>
      <c r="I353" s="194"/>
      <c r="J353" s="194"/>
      <c r="K353" s="194"/>
      <c r="L353" s="194"/>
      <c r="M353" s="194"/>
      <c r="N353" s="194"/>
      <c r="O353" s="194"/>
      <c r="P353" s="194"/>
      <c r="Q353" s="194"/>
      <c r="R353" s="194"/>
      <c r="S353" s="194"/>
      <c r="T353" s="194"/>
      <c r="U353" s="194"/>
      <c r="V353" s="194"/>
      <c r="W353" s="194"/>
      <c r="X353" s="194"/>
      <c r="Y353" s="194"/>
      <c r="Z353" s="194"/>
    </row>
    <row r="354" spans="1:26" ht="15.75" customHeight="1" x14ac:dyDescent="0.25">
      <c r="A354" s="117"/>
      <c r="B354" s="118" t="s">
        <v>209</v>
      </c>
      <c r="C354" s="118"/>
      <c r="D354" s="126"/>
      <c r="E354" s="119">
        <v>22000</v>
      </c>
      <c r="F354" s="119">
        <v>22000</v>
      </c>
      <c r="G354" s="119">
        <v>0</v>
      </c>
      <c r="H354" s="135">
        <f t="shared" si="45"/>
        <v>0</v>
      </c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</row>
    <row r="355" spans="1:26" ht="15.75" customHeight="1" x14ac:dyDescent="0.25">
      <c r="A355" s="117"/>
      <c r="B355" s="118">
        <v>3</v>
      </c>
      <c r="C355" s="118" t="s">
        <v>35</v>
      </c>
      <c r="D355" s="126" t="s">
        <v>214</v>
      </c>
      <c r="E355" s="119">
        <f t="shared" ref="E355:F355" si="57">SUM(E356)</f>
        <v>22200</v>
      </c>
      <c r="F355" s="119">
        <f t="shared" si="57"/>
        <v>22200</v>
      </c>
      <c r="G355" s="119">
        <v>0</v>
      </c>
      <c r="H355" s="135">
        <f t="shared" si="45"/>
        <v>0</v>
      </c>
      <c r="I355" s="118"/>
      <c r="J355" s="118"/>
      <c r="K355" s="118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</row>
    <row r="356" spans="1:26" ht="15.75" customHeight="1" x14ac:dyDescent="0.25">
      <c r="A356" s="117"/>
      <c r="B356" s="118">
        <v>38</v>
      </c>
      <c r="C356" s="118" t="s">
        <v>267</v>
      </c>
      <c r="D356" s="126" t="s">
        <v>214</v>
      </c>
      <c r="E356" s="119">
        <f t="shared" ref="E356:F356" si="58">SUM(E357)</f>
        <v>22200</v>
      </c>
      <c r="F356" s="119">
        <f t="shared" si="58"/>
        <v>22200</v>
      </c>
      <c r="G356" s="119">
        <v>0</v>
      </c>
      <c r="H356" s="135">
        <f t="shared" si="45"/>
        <v>0</v>
      </c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</row>
    <row r="357" spans="1:26" ht="15.75" customHeight="1" x14ac:dyDescent="0.25">
      <c r="A357" s="117"/>
      <c r="B357" s="118">
        <v>381</v>
      </c>
      <c r="C357" s="118" t="s">
        <v>150</v>
      </c>
      <c r="D357" s="126" t="s">
        <v>214</v>
      </c>
      <c r="E357" s="119">
        <v>22200</v>
      </c>
      <c r="F357" s="119">
        <v>22200</v>
      </c>
      <c r="G357" s="119">
        <v>0</v>
      </c>
      <c r="H357" s="135">
        <f t="shared" si="45"/>
        <v>0</v>
      </c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</row>
    <row r="358" spans="1:26" s="195" customFormat="1" ht="15.75" customHeight="1" x14ac:dyDescent="0.25">
      <c r="A358" s="188"/>
      <c r="B358" s="189" t="s">
        <v>268</v>
      </c>
      <c r="C358" s="189"/>
      <c r="D358" s="191"/>
      <c r="E358" s="192">
        <f t="shared" ref="E358:F358" si="59">SUM(E360)</f>
        <v>60000</v>
      </c>
      <c r="F358" s="192">
        <f t="shared" si="59"/>
        <v>60000</v>
      </c>
      <c r="G358" s="192">
        <v>60349.85</v>
      </c>
      <c r="H358" s="193">
        <f t="shared" si="45"/>
        <v>1.0058308333333332</v>
      </c>
      <c r="I358" s="194"/>
      <c r="J358" s="194"/>
      <c r="K358" s="194"/>
      <c r="L358" s="194"/>
      <c r="M358" s="194"/>
      <c r="N358" s="194"/>
      <c r="O358" s="194"/>
      <c r="P358" s="194"/>
      <c r="Q358" s="194"/>
      <c r="R358" s="194"/>
      <c r="S358" s="194"/>
      <c r="T358" s="194"/>
      <c r="U358" s="194"/>
      <c r="V358" s="194"/>
      <c r="W358" s="194"/>
      <c r="X358" s="194"/>
      <c r="Y358" s="194"/>
      <c r="Z358" s="194"/>
    </row>
    <row r="359" spans="1:26" ht="15.75" customHeight="1" x14ac:dyDescent="0.25">
      <c r="A359" s="117"/>
      <c r="B359" s="118" t="s">
        <v>269</v>
      </c>
      <c r="C359" s="120"/>
      <c r="D359" s="125"/>
      <c r="E359" s="119">
        <v>60000</v>
      </c>
      <c r="F359" s="119">
        <v>60000</v>
      </c>
      <c r="G359" s="119">
        <v>60349.85</v>
      </c>
      <c r="H359" s="135">
        <f t="shared" si="45"/>
        <v>1.0058308333333332</v>
      </c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</row>
    <row r="360" spans="1:26" ht="15.75" customHeight="1" x14ac:dyDescent="0.25">
      <c r="A360" s="117"/>
      <c r="B360" s="118">
        <v>4</v>
      </c>
      <c r="C360" s="118" t="s">
        <v>36</v>
      </c>
      <c r="D360" s="126" t="s">
        <v>214</v>
      </c>
      <c r="E360" s="119">
        <f t="shared" ref="E360:F360" si="60">SUM(E361)</f>
        <v>60000</v>
      </c>
      <c r="F360" s="119">
        <f t="shared" si="60"/>
        <v>60000</v>
      </c>
      <c r="G360" s="119">
        <v>60349.85</v>
      </c>
      <c r="H360" s="135">
        <f t="shared" si="45"/>
        <v>1.0058308333333332</v>
      </c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</row>
    <row r="361" spans="1:26" ht="15.75" customHeight="1" x14ac:dyDescent="0.25">
      <c r="A361" s="117"/>
      <c r="B361" s="118">
        <v>42</v>
      </c>
      <c r="C361" s="118" t="s">
        <v>225</v>
      </c>
      <c r="D361" s="126" t="s">
        <v>214</v>
      </c>
      <c r="E361" s="119">
        <f t="shared" ref="E361:F361" si="61">SUM(E362)</f>
        <v>60000</v>
      </c>
      <c r="F361" s="119">
        <f t="shared" si="61"/>
        <v>60000</v>
      </c>
      <c r="G361" s="119">
        <v>60349.85</v>
      </c>
      <c r="H361" s="135">
        <f t="shared" si="45"/>
        <v>1.0058308333333332</v>
      </c>
      <c r="I361" s="118"/>
      <c r="J361" s="118"/>
      <c r="K361" s="118"/>
      <c r="L361" s="118"/>
      <c r="M361" s="118"/>
      <c r="N361" s="118"/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</row>
    <row r="362" spans="1:26" ht="15.75" customHeight="1" x14ac:dyDescent="0.25">
      <c r="A362" s="117"/>
      <c r="B362" s="118">
        <v>422</v>
      </c>
      <c r="C362" s="118" t="s">
        <v>270</v>
      </c>
      <c r="D362" s="126" t="s">
        <v>214</v>
      </c>
      <c r="E362" s="119">
        <v>60000</v>
      </c>
      <c r="F362" s="119">
        <v>60000</v>
      </c>
      <c r="G362" s="119">
        <v>60349.85</v>
      </c>
      <c r="H362" s="135">
        <f t="shared" si="45"/>
        <v>1.0058308333333332</v>
      </c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</row>
    <row r="363" spans="1:26" ht="15.75" customHeight="1" x14ac:dyDescent="0.25">
      <c r="A363" s="117"/>
      <c r="B363" s="118">
        <v>4221</v>
      </c>
      <c r="C363" s="118" t="s">
        <v>167</v>
      </c>
      <c r="D363" s="126" t="s">
        <v>214</v>
      </c>
      <c r="E363" s="119">
        <v>60000</v>
      </c>
      <c r="F363" s="119">
        <v>60000</v>
      </c>
      <c r="G363" s="119">
        <v>60349.85</v>
      </c>
      <c r="H363" s="135">
        <f t="shared" si="45"/>
        <v>1.0058308333333332</v>
      </c>
      <c r="I363" s="118"/>
      <c r="J363" s="118"/>
      <c r="K363" s="118"/>
      <c r="L363" s="118"/>
      <c r="M363" s="118"/>
      <c r="N363" s="118"/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</row>
    <row r="364" spans="1:26" s="195" customFormat="1" ht="15.75" customHeight="1" x14ac:dyDescent="0.25">
      <c r="A364" s="188"/>
      <c r="B364" s="189" t="s">
        <v>271</v>
      </c>
      <c r="C364" s="189"/>
      <c r="D364" s="191"/>
      <c r="E364" s="192">
        <f t="shared" ref="E364:F364" si="62">SUM(E366)</f>
        <v>30000</v>
      </c>
      <c r="F364" s="192">
        <f t="shared" si="62"/>
        <v>30000</v>
      </c>
      <c r="G364" s="192">
        <v>0</v>
      </c>
      <c r="H364" s="193">
        <f t="shared" si="45"/>
        <v>0</v>
      </c>
      <c r="I364" s="194"/>
      <c r="J364" s="194"/>
      <c r="K364" s="194"/>
      <c r="L364" s="194"/>
      <c r="M364" s="194"/>
      <c r="N364" s="194"/>
      <c r="O364" s="194"/>
      <c r="P364" s="194"/>
      <c r="Q364" s="194"/>
      <c r="R364" s="194"/>
      <c r="S364" s="194"/>
      <c r="T364" s="194"/>
      <c r="U364" s="194"/>
      <c r="V364" s="194"/>
      <c r="W364" s="194"/>
      <c r="X364" s="194"/>
      <c r="Y364" s="194"/>
      <c r="Z364" s="194"/>
    </row>
    <row r="365" spans="1:26" ht="15.75" customHeight="1" x14ac:dyDescent="0.25">
      <c r="A365" s="117"/>
      <c r="B365" s="118" t="s">
        <v>272</v>
      </c>
      <c r="C365" s="118"/>
      <c r="D365" s="126"/>
      <c r="E365" s="119">
        <v>30000</v>
      </c>
      <c r="F365" s="119">
        <v>30000</v>
      </c>
      <c r="G365" s="119">
        <v>0</v>
      </c>
      <c r="H365" s="135">
        <f t="shared" si="45"/>
        <v>0</v>
      </c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</row>
    <row r="366" spans="1:26" ht="15.75" customHeight="1" x14ac:dyDescent="0.25">
      <c r="A366" s="117"/>
      <c r="B366" s="118">
        <v>3</v>
      </c>
      <c r="C366" s="118" t="s">
        <v>35</v>
      </c>
      <c r="D366" s="126" t="s">
        <v>250</v>
      </c>
      <c r="E366" s="119">
        <v>30000</v>
      </c>
      <c r="F366" s="119">
        <v>30000</v>
      </c>
      <c r="G366" s="119">
        <v>0</v>
      </c>
      <c r="H366" s="135">
        <f t="shared" si="45"/>
        <v>0</v>
      </c>
      <c r="I366" s="118"/>
      <c r="J366" s="118"/>
      <c r="K366" s="118"/>
      <c r="L366" s="118"/>
      <c r="M366" s="118"/>
      <c r="N366" s="118"/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</row>
    <row r="367" spans="1:26" ht="15.75" customHeight="1" x14ac:dyDescent="0.25">
      <c r="A367" s="117"/>
      <c r="B367" s="118">
        <v>34</v>
      </c>
      <c r="C367" s="118" t="s">
        <v>251</v>
      </c>
      <c r="D367" s="126" t="s">
        <v>250</v>
      </c>
      <c r="E367" s="119">
        <v>30000</v>
      </c>
      <c r="F367" s="119">
        <v>30000</v>
      </c>
      <c r="G367" s="119">
        <v>0</v>
      </c>
      <c r="H367" s="135">
        <f t="shared" si="45"/>
        <v>0</v>
      </c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</row>
    <row r="368" spans="1:26" ht="15.75" customHeight="1" x14ac:dyDescent="0.25">
      <c r="A368" s="117"/>
      <c r="B368" s="118">
        <v>342</v>
      </c>
      <c r="C368" s="118" t="s">
        <v>273</v>
      </c>
      <c r="D368" s="126" t="s">
        <v>250</v>
      </c>
      <c r="E368" s="119">
        <v>30000</v>
      </c>
      <c r="F368" s="119">
        <v>30000</v>
      </c>
      <c r="G368" s="119">
        <v>0</v>
      </c>
      <c r="H368" s="135">
        <f t="shared" si="45"/>
        <v>0</v>
      </c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</row>
    <row r="369" spans="1:26" ht="15.75" customHeight="1" x14ac:dyDescent="0.25">
      <c r="A369" s="117"/>
      <c r="B369" s="118">
        <v>3422</v>
      </c>
      <c r="C369" s="118" t="s">
        <v>274</v>
      </c>
      <c r="D369" s="126" t="s">
        <v>250</v>
      </c>
      <c r="E369" s="119">
        <v>30000</v>
      </c>
      <c r="F369" s="119">
        <v>30000</v>
      </c>
      <c r="G369" s="119">
        <v>0</v>
      </c>
      <c r="H369" s="135">
        <f t="shared" si="45"/>
        <v>0</v>
      </c>
      <c r="I369" s="118"/>
      <c r="J369" s="118"/>
      <c r="K369" s="118"/>
      <c r="L369" s="118"/>
      <c r="M369" s="118"/>
      <c r="N369" s="118"/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</row>
    <row r="370" spans="1:26" s="195" customFormat="1" ht="16.5" customHeight="1" x14ac:dyDescent="0.25">
      <c r="A370" s="188"/>
      <c r="B370" s="189" t="s">
        <v>275</v>
      </c>
      <c r="C370" s="189"/>
      <c r="D370" s="191"/>
      <c r="E370" s="192">
        <f t="shared" ref="E370:F370" si="63">SUM(E373)</f>
        <v>0</v>
      </c>
      <c r="F370" s="192">
        <f t="shared" si="63"/>
        <v>0</v>
      </c>
      <c r="G370" s="192">
        <v>0</v>
      </c>
      <c r="H370" s="193">
        <v>0</v>
      </c>
      <c r="I370" s="194"/>
      <c r="J370" s="194"/>
      <c r="K370" s="194"/>
      <c r="L370" s="194"/>
      <c r="M370" s="194"/>
      <c r="N370" s="194"/>
      <c r="O370" s="194"/>
      <c r="P370" s="194"/>
      <c r="Q370" s="194"/>
      <c r="R370" s="194"/>
      <c r="S370" s="194"/>
      <c r="T370" s="194"/>
      <c r="U370" s="194"/>
      <c r="V370" s="194"/>
      <c r="W370" s="194"/>
      <c r="X370" s="194"/>
      <c r="Y370" s="194"/>
      <c r="Z370" s="194"/>
    </row>
    <row r="371" spans="1:26" ht="15.75" customHeight="1" x14ac:dyDescent="0.25">
      <c r="A371" s="117"/>
      <c r="B371" s="118" t="s">
        <v>209</v>
      </c>
      <c r="C371" s="118"/>
      <c r="D371" s="126"/>
      <c r="E371" s="119">
        <v>0</v>
      </c>
      <c r="F371" s="119">
        <v>0</v>
      </c>
      <c r="G371" s="119">
        <v>0</v>
      </c>
      <c r="H371" s="135">
        <v>0</v>
      </c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</row>
    <row r="372" spans="1:26" ht="15.75" customHeight="1" x14ac:dyDescent="0.25">
      <c r="A372" s="117"/>
      <c r="B372" s="118" t="s">
        <v>276</v>
      </c>
      <c r="C372" s="118" t="s">
        <v>277</v>
      </c>
      <c r="D372" s="126"/>
      <c r="E372" s="119">
        <v>0</v>
      </c>
      <c r="F372" s="119">
        <v>0</v>
      </c>
      <c r="G372" s="119">
        <v>0</v>
      </c>
      <c r="H372" s="135">
        <v>0</v>
      </c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</row>
    <row r="373" spans="1:26" ht="15.75" customHeight="1" x14ac:dyDescent="0.25">
      <c r="A373" s="117"/>
      <c r="B373" s="118">
        <v>5</v>
      </c>
      <c r="C373" s="118" t="s">
        <v>278</v>
      </c>
      <c r="D373" s="126" t="s">
        <v>250</v>
      </c>
      <c r="E373" s="119">
        <v>0</v>
      </c>
      <c r="F373" s="119">
        <v>0</v>
      </c>
      <c r="G373" s="119">
        <v>0</v>
      </c>
      <c r="H373" s="135">
        <v>0</v>
      </c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</row>
    <row r="374" spans="1:26" ht="15.75" customHeight="1" x14ac:dyDescent="0.25">
      <c r="A374" s="117"/>
      <c r="B374" s="118">
        <v>54</v>
      </c>
      <c r="C374" s="118" t="s">
        <v>279</v>
      </c>
      <c r="D374" s="126" t="s">
        <v>250</v>
      </c>
      <c r="E374" s="119">
        <v>0</v>
      </c>
      <c r="F374" s="119">
        <v>0</v>
      </c>
      <c r="G374" s="119">
        <v>0</v>
      </c>
      <c r="H374" s="135">
        <v>0</v>
      </c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</row>
    <row r="375" spans="1:26" ht="15.75" customHeight="1" x14ac:dyDescent="0.25">
      <c r="A375" s="117"/>
      <c r="B375" s="118">
        <v>544</v>
      </c>
      <c r="C375" s="118" t="s">
        <v>280</v>
      </c>
      <c r="D375" s="126" t="s">
        <v>250</v>
      </c>
      <c r="E375" s="119">
        <v>0</v>
      </c>
      <c r="F375" s="119">
        <v>0</v>
      </c>
      <c r="G375" s="119">
        <v>0</v>
      </c>
      <c r="H375" s="135">
        <v>0</v>
      </c>
      <c r="I375" s="118"/>
      <c r="J375" s="118"/>
      <c r="K375" s="118"/>
      <c r="L375" s="118"/>
      <c r="M375" s="118"/>
      <c r="N375" s="118"/>
      <c r="O375" s="118"/>
      <c r="P375" s="118"/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</row>
    <row r="376" spans="1:26" ht="15.75" customHeight="1" x14ac:dyDescent="0.25">
      <c r="A376" s="117"/>
      <c r="B376" s="121" t="s">
        <v>281</v>
      </c>
      <c r="C376" s="121"/>
      <c r="D376" s="122"/>
      <c r="E376" s="130">
        <f>SUM(E377,E383,E389,E395)</f>
        <v>170000</v>
      </c>
      <c r="F376" s="130">
        <f>SUM(F377,F383,F389,F395)</f>
        <v>170000</v>
      </c>
      <c r="G376" s="130">
        <f>SUM(G377,G383,G389,G395)</f>
        <v>107180</v>
      </c>
      <c r="H376" s="131">
        <f t="shared" ref="H376:H382" si="64">G376/E376</f>
        <v>0.63047058823529412</v>
      </c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</row>
    <row r="377" spans="1:26" s="195" customFormat="1" ht="15.75" customHeight="1" x14ac:dyDescent="0.25">
      <c r="A377" s="188"/>
      <c r="B377" s="189" t="s">
        <v>282</v>
      </c>
      <c r="C377" s="189"/>
      <c r="D377" s="191"/>
      <c r="E377" s="192">
        <f t="shared" ref="E377:F377" si="65">SUM(E379)</f>
        <v>140000</v>
      </c>
      <c r="F377" s="192">
        <f t="shared" si="65"/>
        <v>140000</v>
      </c>
      <c r="G377" s="192">
        <v>97000</v>
      </c>
      <c r="H377" s="193">
        <f t="shared" si="64"/>
        <v>0.69285714285714284</v>
      </c>
      <c r="I377" s="194"/>
      <c r="J377" s="194"/>
      <c r="K377" s="194"/>
      <c r="L377" s="194"/>
      <c r="M377" s="194"/>
      <c r="N377" s="194"/>
      <c r="O377" s="194"/>
      <c r="P377" s="194"/>
      <c r="Q377" s="194"/>
      <c r="R377" s="194"/>
      <c r="S377" s="194"/>
      <c r="T377" s="194"/>
      <c r="U377" s="194"/>
      <c r="V377" s="194"/>
      <c r="W377" s="194"/>
      <c r="X377" s="194"/>
      <c r="Y377" s="194"/>
      <c r="Z377" s="194"/>
    </row>
    <row r="378" spans="1:26" ht="15.75" customHeight="1" x14ac:dyDescent="0.25">
      <c r="A378" s="117"/>
      <c r="B378" s="118" t="s">
        <v>209</v>
      </c>
      <c r="C378" s="118"/>
      <c r="D378" s="126"/>
      <c r="E378" s="119">
        <v>140000</v>
      </c>
      <c r="F378" s="119">
        <v>140000</v>
      </c>
      <c r="G378" s="119">
        <v>97000</v>
      </c>
      <c r="H378" s="135">
        <f t="shared" si="64"/>
        <v>0.69285714285714284</v>
      </c>
      <c r="I378" s="118"/>
      <c r="J378" s="118"/>
      <c r="K378" s="118"/>
      <c r="L378" s="118"/>
      <c r="M378" s="118"/>
      <c r="N378" s="118"/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</row>
    <row r="379" spans="1:26" ht="15.75" customHeight="1" x14ac:dyDescent="0.25">
      <c r="A379" s="117"/>
      <c r="B379" s="118">
        <v>3</v>
      </c>
      <c r="C379" s="118" t="s">
        <v>35</v>
      </c>
      <c r="D379" s="126" t="s">
        <v>283</v>
      </c>
      <c r="E379" s="119">
        <f t="shared" ref="E379:F379" si="66">SUM(E380)</f>
        <v>140000</v>
      </c>
      <c r="F379" s="119">
        <f t="shared" si="66"/>
        <v>140000</v>
      </c>
      <c r="G379" s="119">
        <v>97000</v>
      </c>
      <c r="H379" s="135">
        <f t="shared" si="64"/>
        <v>0.69285714285714284</v>
      </c>
      <c r="I379" s="118"/>
      <c r="J379" s="118"/>
      <c r="K379" s="118"/>
      <c r="L379" s="118"/>
      <c r="M379" s="118"/>
      <c r="N379" s="118"/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</row>
    <row r="380" spans="1:26" ht="15.75" customHeight="1" x14ac:dyDescent="0.25">
      <c r="A380" s="117"/>
      <c r="B380" s="118">
        <v>38</v>
      </c>
      <c r="C380" s="118" t="s">
        <v>284</v>
      </c>
      <c r="D380" s="126" t="s">
        <v>283</v>
      </c>
      <c r="E380" s="119">
        <f t="shared" ref="E380:F380" si="67">SUM(E381)</f>
        <v>140000</v>
      </c>
      <c r="F380" s="119">
        <f t="shared" si="67"/>
        <v>140000</v>
      </c>
      <c r="G380" s="119">
        <v>97000</v>
      </c>
      <c r="H380" s="135">
        <f t="shared" si="64"/>
        <v>0.69285714285714284</v>
      </c>
      <c r="I380" s="118"/>
      <c r="J380" s="118"/>
      <c r="K380" s="118"/>
      <c r="L380" s="118"/>
      <c r="M380" s="118"/>
      <c r="N380" s="118"/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</row>
    <row r="381" spans="1:26" ht="15.75" customHeight="1" x14ac:dyDescent="0.25">
      <c r="A381" s="117"/>
      <c r="B381" s="118">
        <v>381</v>
      </c>
      <c r="C381" s="118" t="s">
        <v>150</v>
      </c>
      <c r="D381" s="126" t="s">
        <v>283</v>
      </c>
      <c r="E381" s="119">
        <v>140000</v>
      </c>
      <c r="F381" s="119">
        <v>140000</v>
      </c>
      <c r="G381" s="119">
        <v>97000</v>
      </c>
      <c r="H381" s="135">
        <f t="shared" si="64"/>
        <v>0.69285714285714284</v>
      </c>
      <c r="I381" s="118"/>
      <c r="J381" s="118"/>
      <c r="K381" s="118"/>
      <c r="L381" s="118"/>
      <c r="M381" s="118"/>
      <c r="N381" s="118"/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</row>
    <row r="382" spans="1:26" ht="15.75" customHeight="1" x14ac:dyDescent="0.25">
      <c r="A382" s="117"/>
      <c r="B382" s="118">
        <v>3811</v>
      </c>
      <c r="C382" s="118" t="s">
        <v>150</v>
      </c>
      <c r="D382" s="126" t="s">
        <v>283</v>
      </c>
      <c r="E382" s="119">
        <v>140000</v>
      </c>
      <c r="F382" s="119">
        <v>140000</v>
      </c>
      <c r="G382" s="119">
        <v>97000</v>
      </c>
      <c r="H382" s="135">
        <f t="shared" si="64"/>
        <v>0.69285714285714284</v>
      </c>
      <c r="I382" s="118"/>
      <c r="J382" s="118"/>
      <c r="K382" s="118"/>
      <c r="L382" s="118"/>
      <c r="M382" s="118"/>
      <c r="N382" s="118"/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</row>
    <row r="383" spans="1:26" s="195" customFormat="1" ht="15.75" customHeight="1" x14ac:dyDescent="0.25">
      <c r="A383" s="188"/>
      <c r="B383" s="189" t="s">
        <v>285</v>
      </c>
      <c r="C383" s="189"/>
      <c r="D383" s="191"/>
      <c r="E383" s="192">
        <f t="shared" ref="E383:F383" si="68">SUM(E385)</f>
        <v>15000</v>
      </c>
      <c r="F383" s="192">
        <f t="shared" si="68"/>
        <v>15000</v>
      </c>
      <c r="G383" s="192">
        <v>7680</v>
      </c>
      <c r="H383" s="193">
        <f t="shared" ref="H383:H414" si="69">G383/E383</f>
        <v>0.51200000000000001</v>
      </c>
      <c r="I383" s="194"/>
      <c r="J383" s="194"/>
      <c r="K383" s="194"/>
      <c r="L383" s="194"/>
      <c r="M383" s="194"/>
      <c r="N383" s="194"/>
      <c r="O383" s="194"/>
      <c r="P383" s="194"/>
      <c r="Q383" s="194"/>
      <c r="R383" s="194"/>
      <c r="S383" s="194"/>
      <c r="T383" s="194"/>
      <c r="U383" s="194"/>
      <c r="V383" s="194"/>
      <c r="W383" s="194"/>
      <c r="X383" s="194"/>
      <c r="Y383" s="194"/>
      <c r="Z383" s="194"/>
    </row>
    <row r="384" spans="1:26" ht="15.75" customHeight="1" x14ac:dyDescent="0.25">
      <c r="A384" s="117"/>
      <c r="B384" s="118" t="s">
        <v>209</v>
      </c>
      <c r="C384" s="118"/>
      <c r="D384" s="126"/>
      <c r="E384" s="119">
        <v>15000</v>
      </c>
      <c r="F384" s="119">
        <v>15000</v>
      </c>
      <c r="G384" s="119">
        <v>7680</v>
      </c>
      <c r="H384" s="135">
        <f t="shared" si="69"/>
        <v>0.51200000000000001</v>
      </c>
      <c r="I384" s="118"/>
      <c r="J384" s="118"/>
      <c r="K384" s="118"/>
      <c r="L384" s="118"/>
      <c r="M384" s="118"/>
      <c r="N384" s="118"/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</row>
    <row r="385" spans="1:26" ht="15.75" customHeight="1" x14ac:dyDescent="0.25">
      <c r="A385" s="117"/>
      <c r="B385" s="118">
        <v>3</v>
      </c>
      <c r="C385" s="118" t="s">
        <v>35</v>
      </c>
      <c r="D385" s="126" t="s">
        <v>283</v>
      </c>
      <c r="E385" s="119">
        <f t="shared" ref="E385:F385" si="70">SUM(E386)</f>
        <v>15000</v>
      </c>
      <c r="F385" s="119">
        <f t="shared" si="70"/>
        <v>15000</v>
      </c>
      <c r="G385" s="119">
        <v>7680</v>
      </c>
      <c r="H385" s="135">
        <f t="shared" si="69"/>
        <v>0.51200000000000001</v>
      </c>
      <c r="I385" s="118"/>
      <c r="J385" s="118"/>
      <c r="K385" s="118"/>
      <c r="L385" s="118"/>
      <c r="M385" s="118"/>
      <c r="N385" s="118"/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</row>
    <row r="386" spans="1:26" ht="15.75" customHeight="1" x14ac:dyDescent="0.25">
      <c r="A386" s="117"/>
      <c r="B386" s="118">
        <v>34</v>
      </c>
      <c r="C386" s="118" t="s">
        <v>251</v>
      </c>
      <c r="D386" s="126" t="s">
        <v>283</v>
      </c>
      <c r="E386" s="119">
        <f t="shared" ref="E386:F386" si="71">SUM(E387)</f>
        <v>15000</v>
      </c>
      <c r="F386" s="119">
        <f t="shared" si="71"/>
        <v>15000</v>
      </c>
      <c r="G386" s="119">
        <v>7680</v>
      </c>
      <c r="H386" s="135">
        <f t="shared" si="69"/>
        <v>0.51200000000000001</v>
      </c>
      <c r="I386" s="118"/>
      <c r="J386" s="118"/>
      <c r="K386" s="118"/>
      <c r="L386" s="118"/>
      <c r="M386" s="118"/>
      <c r="N386" s="118"/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</row>
    <row r="387" spans="1:26" ht="15.75" customHeight="1" x14ac:dyDescent="0.25">
      <c r="A387" s="117"/>
      <c r="B387" s="118">
        <v>343</v>
      </c>
      <c r="C387" s="118" t="s">
        <v>252</v>
      </c>
      <c r="D387" s="126" t="s">
        <v>283</v>
      </c>
      <c r="E387" s="119">
        <v>15000</v>
      </c>
      <c r="F387" s="119">
        <v>15000</v>
      </c>
      <c r="G387" s="119">
        <v>7680</v>
      </c>
      <c r="H387" s="135">
        <f t="shared" si="69"/>
        <v>0.51200000000000001</v>
      </c>
      <c r="I387" s="118"/>
      <c r="J387" s="118"/>
      <c r="K387" s="118"/>
      <c r="L387" s="118"/>
      <c r="M387" s="118"/>
      <c r="N387" s="118"/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</row>
    <row r="388" spans="1:26" ht="15.75" customHeight="1" x14ac:dyDescent="0.25">
      <c r="A388" s="117"/>
      <c r="B388" s="118">
        <v>3434</v>
      </c>
      <c r="C388" s="118" t="s">
        <v>286</v>
      </c>
      <c r="D388" s="126" t="s">
        <v>283</v>
      </c>
      <c r="E388" s="119">
        <v>15000</v>
      </c>
      <c r="F388" s="119">
        <v>15000</v>
      </c>
      <c r="G388" s="119">
        <v>7680</v>
      </c>
      <c r="H388" s="135">
        <f t="shared" si="69"/>
        <v>0.51200000000000001</v>
      </c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</row>
    <row r="389" spans="1:26" s="195" customFormat="1" ht="15.75" customHeight="1" x14ac:dyDescent="0.25">
      <c r="A389" s="188"/>
      <c r="B389" s="189" t="s">
        <v>287</v>
      </c>
      <c r="C389" s="189"/>
      <c r="D389" s="191"/>
      <c r="E389" s="192">
        <f t="shared" ref="E389:F389" si="72">SUM(E391)</f>
        <v>13000</v>
      </c>
      <c r="F389" s="192">
        <f t="shared" si="72"/>
        <v>13000</v>
      </c>
      <c r="G389" s="192">
        <v>2500</v>
      </c>
      <c r="H389" s="193">
        <f t="shared" si="69"/>
        <v>0.19230769230769232</v>
      </c>
      <c r="I389" s="194"/>
      <c r="J389" s="194"/>
      <c r="K389" s="194"/>
      <c r="L389" s="194"/>
      <c r="M389" s="194"/>
      <c r="N389" s="194"/>
      <c r="O389" s="194"/>
      <c r="P389" s="194"/>
      <c r="Q389" s="194"/>
      <c r="R389" s="194"/>
      <c r="S389" s="194"/>
      <c r="T389" s="194"/>
      <c r="U389" s="194"/>
      <c r="V389" s="194"/>
      <c r="W389" s="194"/>
      <c r="X389" s="194"/>
      <c r="Y389" s="194"/>
      <c r="Z389" s="194"/>
    </row>
    <row r="390" spans="1:26" ht="15.75" customHeight="1" x14ac:dyDescent="0.25">
      <c r="A390" s="117"/>
      <c r="B390" s="118" t="s">
        <v>209</v>
      </c>
      <c r="C390" s="118"/>
      <c r="D390" s="126"/>
      <c r="E390" s="119">
        <v>13000</v>
      </c>
      <c r="F390" s="119">
        <v>13000</v>
      </c>
      <c r="G390" s="119">
        <v>2500</v>
      </c>
      <c r="H390" s="135">
        <f t="shared" si="69"/>
        <v>0.19230769230769232</v>
      </c>
      <c r="I390" s="118"/>
      <c r="J390" s="118"/>
      <c r="K390" s="118"/>
      <c r="L390" s="118"/>
      <c r="M390" s="118"/>
      <c r="N390" s="118"/>
      <c r="O390" s="118"/>
      <c r="P390" s="118"/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</row>
    <row r="391" spans="1:26" ht="15.75" customHeight="1" x14ac:dyDescent="0.25">
      <c r="A391" s="117"/>
      <c r="B391" s="118">
        <v>3</v>
      </c>
      <c r="C391" s="118" t="s">
        <v>35</v>
      </c>
      <c r="D391" s="126" t="s">
        <v>283</v>
      </c>
      <c r="E391" s="119">
        <f t="shared" ref="E391:F391" si="73">SUM(E392)</f>
        <v>13000</v>
      </c>
      <c r="F391" s="119">
        <f t="shared" si="73"/>
        <v>13000</v>
      </c>
      <c r="G391" s="119">
        <v>2500</v>
      </c>
      <c r="H391" s="135">
        <f t="shared" si="69"/>
        <v>0.19230769230769232</v>
      </c>
      <c r="I391" s="118"/>
      <c r="J391" s="118"/>
      <c r="K391" s="118"/>
      <c r="L391" s="118"/>
      <c r="M391" s="118"/>
      <c r="N391" s="118"/>
      <c r="O391" s="118"/>
      <c r="P391" s="118"/>
      <c r="Q391" s="118"/>
      <c r="R391" s="118"/>
      <c r="S391" s="118"/>
      <c r="T391" s="118"/>
      <c r="U391" s="118"/>
      <c r="V391" s="118"/>
      <c r="W391" s="118"/>
      <c r="X391" s="118"/>
      <c r="Y391" s="118"/>
      <c r="Z391" s="118"/>
    </row>
    <row r="392" spans="1:26" ht="15.75" customHeight="1" x14ac:dyDescent="0.25">
      <c r="A392" s="117"/>
      <c r="B392" s="118">
        <v>34</v>
      </c>
      <c r="C392" s="118" t="s">
        <v>251</v>
      </c>
      <c r="D392" s="126" t="s">
        <v>283</v>
      </c>
      <c r="E392" s="119">
        <f t="shared" ref="E392:F392" si="74">SUM(E393)</f>
        <v>13000</v>
      </c>
      <c r="F392" s="119">
        <f t="shared" si="74"/>
        <v>13000</v>
      </c>
      <c r="G392" s="119">
        <v>2500</v>
      </c>
      <c r="H392" s="135">
        <f t="shared" si="69"/>
        <v>0.19230769230769232</v>
      </c>
      <c r="I392" s="118"/>
      <c r="J392" s="118"/>
      <c r="K392" s="118"/>
      <c r="L392" s="118"/>
      <c r="M392" s="118"/>
      <c r="N392" s="118"/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</row>
    <row r="393" spans="1:26" ht="15.75" customHeight="1" x14ac:dyDescent="0.25">
      <c r="A393" s="117"/>
      <c r="B393" s="118">
        <v>343</v>
      </c>
      <c r="C393" s="118" t="s">
        <v>288</v>
      </c>
      <c r="D393" s="126" t="s">
        <v>283</v>
      </c>
      <c r="E393" s="119">
        <v>13000</v>
      </c>
      <c r="F393" s="119">
        <v>13000</v>
      </c>
      <c r="G393" s="119">
        <v>2500</v>
      </c>
      <c r="H393" s="135">
        <f t="shared" si="69"/>
        <v>0.19230769230769232</v>
      </c>
      <c r="I393" s="118"/>
      <c r="J393" s="118"/>
      <c r="K393" s="118"/>
      <c r="L393" s="118"/>
      <c r="M393" s="118"/>
      <c r="N393" s="118"/>
      <c r="O393" s="118"/>
      <c r="P393" s="118"/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</row>
    <row r="394" spans="1:26" ht="15.75" customHeight="1" x14ac:dyDescent="0.25">
      <c r="A394" s="117"/>
      <c r="B394" s="118">
        <v>3434</v>
      </c>
      <c r="C394" s="118" t="s">
        <v>267</v>
      </c>
      <c r="D394" s="126" t="s">
        <v>283</v>
      </c>
      <c r="E394" s="119">
        <v>13000</v>
      </c>
      <c r="F394" s="119">
        <v>13000</v>
      </c>
      <c r="G394" s="119">
        <v>2500</v>
      </c>
      <c r="H394" s="135">
        <f t="shared" si="69"/>
        <v>0.19230769230769232</v>
      </c>
      <c r="I394" s="118"/>
      <c r="J394" s="118"/>
      <c r="K394" s="118"/>
      <c r="L394" s="118"/>
      <c r="M394" s="118"/>
      <c r="N394" s="118"/>
      <c r="O394" s="118"/>
      <c r="P394" s="118"/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</row>
    <row r="395" spans="1:26" s="195" customFormat="1" ht="15.75" customHeight="1" x14ac:dyDescent="0.25">
      <c r="A395" s="188"/>
      <c r="B395" s="189" t="s">
        <v>289</v>
      </c>
      <c r="C395" s="189"/>
      <c r="D395" s="191"/>
      <c r="E395" s="192">
        <f t="shared" ref="E395:F395" si="75">SUM(E397)</f>
        <v>2000</v>
      </c>
      <c r="F395" s="192">
        <f t="shared" si="75"/>
        <v>2000</v>
      </c>
      <c r="G395" s="192">
        <v>0</v>
      </c>
      <c r="H395" s="193">
        <f t="shared" si="69"/>
        <v>0</v>
      </c>
      <c r="I395" s="194"/>
      <c r="J395" s="194"/>
      <c r="K395" s="194"/>
      <c r="L395" s="194"/>
      <c r="M395" s="194"/>
      <c r="N395" s="194"/>
      <c r="O395" s="194"/>
      <c r="P395" s="194"/>
      <c r="Q395" s="194"/>
      <c r="R395" s="194"/>
      <c r="S395" s="194"/>
      <c r="T395" s="194"/>
      <c r="U395" s="194"/>
      <c r="V395" s="194"/>
      <c r="W395" s="194"/>
      <c r="X395" s="194"/>
      <c r="Y395" s="194"/>
      <c r="Z395" s="194"/>
    </row>
    <row r="396" spans="1:26" ht="15.75" customHeight="1" x14ac:dyDescent="0.25">
      <c r="A396" s="117"/>
      <c r="B396" s="118" t="s">
        <v>209</v>
      </c>
      <c r="C396" s="118"/>
      <c r="D396" s="126"/>
      <c r="E396" s="119">
        <v>2000</v>
      </c>
      <c r="F396" s="119">
        <v>2000</v>
      </c>
      <c r="G396" s="119">
        <v>0</v>
      </c>
      <c r="H396" s="135">
        <f t="shared" si="69"/>
        <v>0</v>
      </c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</row>
    <row r="397" spans="1:26" ht="15.75" customHeight="1" x14ac:dyDescent="0.25">
      <c r="A397" s="117"/>
      <c r="B397" s="118">
        <v>3</v>
      </c>
      <c r="C397" s="118" t="s">
        <v>35</v>
      </c>
      <c r="D397" s="126" t="s">
        <v>283</v>
      </c>
      <c r="E397" s="119">
        <f t="shared" ref="E397:F397" si="76">SUM(E398)</f>
        <v>2000</v>
      </c>
      <c r="F397" s="119">
        <f t="shared" si="76"/>
        <v>2000</v>
      </c>
      <c r="G397" s="119">
        <v>0</v>
      </c>
      <c r="H397" s="135">
        <f t="shared" si="69"/>
        <v>0</v>
      </c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</row>
    <row r="398" spans="1:26" ht="15.75" customHeight="1" x14ac:dyDescent="0.25">
      <c r="A398" s="117"/>
      <c r="B398" s="118">
        <v>38</v>
      </c>
      <c r="C398" s="118" t="s">
        <v>267</v>
      </c>
      <c r="D398" s="126" t="s">
        <v>283</v>
      </c>
      <c r="E398" s="119">
        <f t="shared" ref="E398:F398" si="77">SUM(E399)</f>
        <v>2000</v>
      </c>
      <c r="F398" s="119">
        <f t="shared" si="77"/>
        <v>2000</v>
      </c>
      <c r="G398" s="119">
        <v>0</v>
      </c>
      <c r="H398" s="135">
        <f t="shared" si="69"/>
        <v>0</v>
      </c>
      <c r="I398" s="118"/>
      <c r="J398" s="118"/>
      <c r="K398" s="118"/>
      <c r="L398" s="118"/>
      <c r="M398" s="118"/>
      <c r="N398" s="118"/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</row>
    <row r="399" spans="1:26" ht="15.75" customHeight="1" x14ac:dyDescent="0.25">
      <c r="A399" s="117"/>
      <c r="B399" s="118">
        <v>381</v>
      </c>
      <c r="C399" s="118" t="s">
        <v>150</v>
      </c>
      <c r="D399" s="126" t="s">
        <v>283</v>
      </c>
      <c r="E399" s="119">
        <v>2000</v>
      </c>
      <c r="F399" s="119">
        <v>2000</v>
      </c>
      <c r="G399" s="119">
        <v>0</v>
      </c>
      <c r="H399" s="135">
        <f t="shared" si="69"/>
        <v>0</v>
      </c>
      <c r="I399" s="118"/>
      <c r="J399" s="118"/>
      <c r="K399" s="118"/>
      <c r="L399" s="118"/>
      <c r="M399" s="118"/>
      <c r="N399" s="118"/>
      <c r="O399" s="118"/>
      <c r="P399" s="118"/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</row>
    <row r="400" spans="1:26" ht="15.75" customHeight="1" x14ac:dyDescent="0.25">
      <c r="A400" s="117"/>
      <c r="B400" s="118">
        <v>3811</v>
      </c>
      <c r="C400" s="118" t="s">
        <v>290</v>
      </c>
      <c r="D400" s="126" t="s">
        <v>283</v>
      </c>
      <c r="E400" s="119">
        <v>2000</v>
      </c>
      <c r="F400" s="119">
        <v>2000</v>
      </c>
      <c r="G400" s="119">
        <v>0</v>
      </c>
      <c r="H400" s="135">
        <f t="shared" si="69"/>
        <v>0</v>
      </c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</row>
    <row r="401" spans="1:26" ht="31.5" customHeight="1" x14ac:dyDescent="0.25">
      <c r="A401" s="117"/>
      <c r="B401" s="143" t="s">
        <v>291</v>
      </c>
      <c r="C401" s="144" t="s">
        <v>292</v>
      </c>
      <c r="D401" s="122"/>
      <c r="E401" s="130">
        <f t="shared" ref="E401:G401" si="78">SUM(E402)</f>
        <v>20000</v>
      </c>
      <c r="F401" s="130">
        <f t="shared" si="78"/>
        <v>20000</v>
      </c>
      <c r="G401" s="130">
        <f t="shared" si="78"/>
        <v>11512.5</v>
      </c>
      <c r="H401" s="131">
        <f t="shared" si="69"/>
        <v>0.57562500000000005</v>
      </c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</row>
    <row r="402" spans="1:26" s="195" customFormat="1" ht="15.75" customHeight="1" x14ac:dyDescent="0.25">
      <c r="A402" s="188"/>
      <c r="B402" s="189" t="s">
        <v>293</v>
      </c>
      <c r="C402" s="189"/>
      <c r="D402" s="191"/>
      <c r="E402" s="192">
        <f t="shared" ref="E402:F402" si="79">SUM(E404)</f>
        <v>20000</v>
      </c>
      <c r="F402" s="192">
        <f t="shared" si="79"/>
        <v>20000</v>
      </c>
      <c r="G402" s="192">
        <v>11512.5</v>
      </c>
      <c r="H402" s="193">
        <f t="shared" si="69"/>
        <v>0.57562500000000005</v>
      </c>
      <c r="I402" s="194"/>
      <c r="J402" s="194"/>
      <c r="K402" s="194"/>
      <c r="L402" s="194"/>
      <c r="M402" s="194"/>
      <c r="N402" s="194"/>
      <c r="O402" s="194"/>
      <c r="P402" s="194"/>
      <c r="Q402" s="194"/>
      <c r="R402" s="194"/>
      <c r="S402" s="194"/>
      <c r="T402" s="194"/>
      <c r="U402" s="194"/>
      <c r="V402" s="194"/>
      <c r="W402" s="194"/>
      <c r="X402" s="194"/>
      <c r="Y402" s="194"/>
      <c r="Z402" s="194"/>
    </row>
    <row r="403" spans="1:26" ht="15.75" customHeight="1" x14ac:dyDescent="0.25">
      <c r="A403" s="117"/>
      <c r="B403" s="118" t="s">
        <v>294</v>
      </c>
      <c r="C403" s="118"/>
      <c r="D403" s="126" t="s">
        <v>295</v>
      </c>
      <c r="E403" s="119">
        <v>20000</v>
      </c>
      <c r="F403" s="119">
        <v>20000</v>
      </c>
      <c r="G403" s="119">
        <v>11512.5</v>
      </c>
      <c r="H403" s="135">
        <f t="shared" si="69"/>
        <v>0.57562500000000005</v>
      </c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</row>
    <row r="404" spans="1:26" ht="15.75" customHeight="1" x14ac:dyDescent="0.25">
      <c r="A404" s="117"/>
      <c r="B404" s="118">
        <v>3</v>
      </c>
      <c r="C404" s="118" t="s">
        <v>35</v>
      </c>
      <c r="D404" s="126" t="s">
        <v>295</v>
      </c>
      <c r="E404" s="119">
        <f t="shared" ref="E404:F404" si="80">SUM(E405)</f>
        <v>20000</v>
      </c>
      <c r="F404" s="119">
        <f t="shared" si="80"/>
        <v>20000</v>
      </c>
      <c r="G404" s="119">
        <v>11512.5</v>
      </c>
      <c r="H404" s="135">
        <f t="shared" si="69"/>
        <v>0.57562500000000005</v>
      </c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</row>
    <row r="405" spans="1:26" ht="15.75" customHeight="1" x14ac:dyDescent="0.25">
      <c r="A405" s="117"/>
      <c r="B405" s="118">
        <v>32</v>
      </c>
      <c r="C405" s="118" t="s">
        <v>296</v>
      </c>
      <c r="D405" s="126" t="s">
        <v>295</v>
      </c>
      <c r="E405" s="119">
        <f t="shared" ref="E405:F405" si="81">SUM(E406)</f>
        <v>20000</v>
      </c>
      <c r="F405" s="119">
        <f t="shared" si="81"/>
        <v>20000</v>
      </c>
      <c r="G405" s="119">
        <v>11512.5</v>
      </c>
      <c r="H405" s="135">
        <f t="shared" si="69"/>
        <v>0.57562500000000005</v>
      </c>
      <c r="I405" s="118"/>
      <c r="J405" s="118"/>
      <c r="K405" s="118"/>
      <c r="L405" s="118"/>
      <c r="M405" s="118"/>
      <c r="N405" s="118"/>
      <c r="O405" s="118"/>
      <c r="P405" s="118"/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</row>
    <row r="406" spans="1:26" ht="15.75" customHeight="1" x14ac:dyDescent="0.25">
      <c r="A406" s="117"/>
      <c r="B406" s="118">
        <v>323</v>
      </c>
      <c r="C406" s="118" t="s">
        <v>241</v>
      </c>
      <c r="D406" s="126" t="s">
        <v>295</v>
      </c>
      <c r="E406" s="119">
        <v>20000</v>
      </c>
      <c r="F406" s="119">
        <v>20000</v>
      </c>
      <c r="G406" s="119">
        <v>11512.5</v>
      </c>
      <c r="H406" s="135">
        <f t="shared" si="69"/>
        <v>0.57562500000000005</v>
      </c>
      <c r="I406" s="118"/>
      <c r="J406" s="118"/>
      <c r="K406" s="118"/>
      <c r="L406" s="118"/>
      <c r="M406" s="118"/>
      <c r="N406" s="118"/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</row>
    <row r="407" spans="1:26" ht="15.75" customHeight="1" x14ac:dyDescent="0.25">
      <c r="A407" s="117"/>
      <c r="B407" s="118">
        <v>3232</v>
      </c>
      <c r="C407" s="118" t="s">
        <v>297</v>
      </c>
      <c r="D407" s="126" t="s">
        <v>298</v>
      </c>
      <c r="E407" s="119">
        <v>20000</v>
      </c>
      <c r="F407" s="119">
        <v>20000</v>
      </c>
      <c r="G407" s="119">
        <v>11512.5</v>
      </c>
      <c r="H407" s="135">
        <f t="shared" si="69"/>
        <v>0.57562500000000005</v>
      </c>
      <c r="I407" s="118"/>
      <c r="J407" s="118"/>
      <c r="K407" s="118"/>
      <c r="L407" s="118"/>
      <c r="M407" s="118"/>
      <c r="N407" s="118"/>
      <c r="O407" s="118"/>
      <c r="P407" s="118"/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</row>
    <row r="408" spans="1:26" ht="15.75" customHeight="1" x14ac:dyDescent="0.25">
      <c r="A408" s="117"/>
      <c r="B408" s="121" t="s">
        <v>299</v>
      </c>
      <c r="C408" s="121"/>
      <c r="D408" s="122"/>
      <c r="E408" s="130">
        <f t="shared" ref="E408:F408" si="82">SUM(E409)</f>
        <v>30000</v>
      </c>
      <c r="F408" s="130">
        <f t="shared" si="82"/>
        <v>30000</v>
      </c>
      <c r="G408" s="130">
        <v>0</v>
      </c>
      <c r="H408" s="131">
        <f t="shared" si="69"/>
        <v>0</v>
      </c>
      <c r="I408" s="118"/>
      <c r="J408" s="118"/>
      <c r="K408" s="118"/>
      <c r="L408" s="118"/>
      <c r="M408" s="118"/>
      <c r="N408" s="118"/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</row>
    <row r="409" spans="1:26" s="195" customFormat="1" ht="15.75" customHeight="1" x14ac:dyDescent="0.25">
      <c r="A409" s="188"/>
      <c r="B409" s="189" t="s">
        <v>300</v>
      </c>
      <c r="C409" s="189"/>
      <c r="D409" s="191"/>
      <c r="E409" s="192">
        <f t="shared" ref="E409:F409" si="83">SUM(E411)</f>
        <v>30000</v>
      </c>
      <c r="F409" s="192">
        <f t="shared" si="83"/>
        <v>30000</v>
      </c>
      <c r="G409" s="192">
        <v>0</v>
      </c>
      <c r="H409" s="193">
        <f t="shared" si="69"/>
        <v>0</v>
      </c>
      <c r="I409" s="194"/>
      <c r="J409" s="194"/>
      <c r="K409" s="194"/>
      <c r="L409" s="194"/>
      <c r="M409" s="194"/>
      <c r="N409" s="194"/>
      <c r="O409" s="194"/>
      <c r="P409" s="194"/>
      <c r="Q409" s="194"/>
      <c r="R409" s="194"/>
      <c r="S409" s="194"/>
      <c r="T409" s="194"/>
      <c r="U409" s="194"/>
      <c r="V409" s="194"/>
      <c r="W409" s="194"/>
      <c r="X409" s="194"/>
      <c r="Y409" s="194"/>
      <c r="Z409" s="194"/>
    </row>
    <row r="410" spans="1:26" ht="15.75" customHeight="1" x14ac:dyDescent="0.25">
      <c r="A410" s="117"/>
      <c r="B410" s="118" t="s">
        <v>209</v>
      </c>
      <c r="C410" s="118"/>
      <c r="D410" s="126"/>
      <c r="E410" s="119">
        <v>30000</v>
      </c>
      <c r="F410" s="119">
        <v>30000</v>
      </c>
      <c r="G410" s="119">
        <v>0</v>
      </c>
      <c r="H410" s="135">
        <f t="shared" si="69"/>
        <v>0</v>
      </c>
      <c r="I410" s="118"/>
      <c r="J410" s="118"/>
      <c r="K410" s="118"/>
      <c r="L410" s="118"/>
      <c r="M410" s="118"/>
      <c r="N410" s="118"/>
      <c r="O410" s="118"/>
      <c r="P410" s="118"/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</row>
    <row r="411" spans="1:26" ht="15.75" customHeight="1" x14ac:dyDescent="0.25">
      <c r="A411" s="117"/>
      <c r="B411" s="118">
        <v>3</v>
      </c>
      <c r="C411" s="118" t="s">
        <v>35</v>
      </c>
      <c r="D411" s="126" t="s">
        <v>301</v>
      </c>
      <c r="E411" s="119">
        <f t="shared" ref="E411:F411" si="84">SUM(E412)</f>
        <v>30000</v>
      </c>
      <c r="F411" s="119">
        <f t="shared" si="84"/>
        <v>30000</v>
      </c>
      <c r="G411" s="119">
        <v>0</v>
      </c>
      <c r="H411" s="135">
        <f t="shared" si="69"/>
        <v>0</v>
      </c>
      <c r="I411" s="118"/>
      <c r="J411" s="118"/>
      <c r="K411" s="118"/>
      <c r="L411" s="118"/>
      <c r="M411" s="118"/>
      <c r="N411" s="118"/>
      <c r="O411" s="118"/>
      <c r="P411" s="118"/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</row>
    <row r="412" spans="1:26" ht="15.75" customHeight="1" x14ac:dyDescent="0.25">
      <c r="A412" s="117"/>
      <c r="B412" s="118">
        <v>37</v>
      </c>
      <c r="C412" s="118" t="s">
        <v>202</v>
      </c>
      <c r="D412" s="126" t="s">
        <v>301</v>
      </c>
      <c r="E412" s="119">
        <f t="shared" ref="E412:F412" si="85">SUM(E413)</f>
        <v>30000</v>
      </c>
      <c r="F412" s="119">
        <f t="shared" si="85"/>
        <v>30000</v>
      </c>
      <c r="G412" s="119">
        <v>0</v>
      </c>
      <c r="H412" s="135">
        <f t="shared" si="69"/>
        <v>0</v>
      </c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</row>
    <row r="413" spans="1:26" ht="15.75" customHeight="1" x14ac:dyDescent="0.25">
      <c r="A413" s="117"/>
      <c r="B413" s="118">
        <v>372</v>
      </c>
      <c r="C413" s="118" t="s">
        <v>302</v>
      </c>
      <c r="D413" s="126" t="s">
        <v>301</v>
      </c>
      <c r="E413" s="119">
        <v>30000</v>
      </c>
      <c r="F413" s="119">
        <v>30000</v>
      </c>
      <c r="G413" s="119">
        <v>0</v>
      </c>
      <c r="H413" s="135">
        <f t="shared" si="69"/>
        <v>0</v>
      </c>
      <c r="I413" s="118"/>
      <c r="J413" s="118"/>
      <c r="K413" s="118"/>
      <c r="L413" s="118"/>
      <c r="M413" s="118"/>
      <c r="N413" s="118"/>
      <c r="O413" s="118"/>
      <c r="P413" s="118"/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</row>
    <row r="414" spans="1:26" ht="15.75" customHeight="1" x14ac:dyDescent="0.25">
      <c r="A414" s="117"/>
      <c r="B414" s="118">
        <v>3721</v>
      </c>
      <c r="C414" s="118" t="s">
        <v>303</v>
      </c>
      <c r="D414" s="126" t="s">
        <v>301</v>
      </c>
      <c r="E414" s="119">
        <v>30000</v>
      </c>
      <c r="F414" s="119">
        <v>30000</v>
      </c>
      <c r="G414" s="119">
        <v>0</v>
      </c>
      <c r="H414" s="135">
        <f t="shared" si="69"/>
        <v>0</v>
      </c>
      <c r="I414" s="118"/>
      <c r="J414" s="118"/>
      <c r="K414" s="118"/>
      <c r="L414" s="118"/>
      <c r="M414" s="118"/>
      <c r="N414" s="118"/>
      <c r="O414" s="118"/>
      <c r="P414" s="118"/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</row>
    <row r="415" spans="1:26" ht="15.75" customHeight="1" x14ac:dyDescent="0.25">
      <c r="A415" s="117"/>
      <c r="B415" s="121" t="s">
        <v>304</v>
      </c>
      <c r="C415" s="121"/>
      <c r="D415" s="122"/>
      <c r="E415" s="130">
        <f>SUM(E416,E426,E432,E438,E444,E450,E456,E462,E468,E474,E482,E488,E494)</f>
        <v>2049000</v>
      </c>
      <c r="F415" s="130">
        <f>SUM(F416,F426,F432,F438,F444,F450,F456,F462,F468,F474,F482,F488,F494)</f>
        <v>2049000</v>
      </c>
      <c r="G415" s="130">
        <f>SUM(G416,G426,G432,G438,G444,G450,G456,G462,G468,G474,G482,G488,G494)</f>
        <v>271878.39999999997</v>
      </c>
      <c r="H415" s="131">
        <f t="shared" ref="H415:H481" si="86">G415/E415</f>
        <v>0.13268833577354805</v>
      </c>
      <c r="I415" s="118"/>
      <c r="J415" s="118"/>
      <c r="K415" s="118"/>
      <c r="L415" s="118"/>
      <c r="M415" s="118"/>
      <c r="N415" s="118"/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</row>
    <row r="416" spans="1:26" s="195" customFormat="1" ht="15.75" customHeight="1" x14ac:dyDescent="0.25">
      <c r="A416" s="188"/>
      <c r="B416" s="189" t="s">
        <v>305</v>
      </c>
      <c r="C416" s="189"/>
      <c r="D416" s="191"/>
      <c r="E416" s="192">
        <f t="shared" ref="E416:G416" si="87">SUM(E418,E422)</f>
        <v>169000</v>
      </c>
      <c r="F416" s="192">
        <f t="shared" si="87"/>
        <v>169000</v>
      </c>
      <c r="G416" s="192">
        <f t="shared" si="87"/>
        <v>25969.23</v>
      </c>
      <c r="H416" s="193">
        <f t="shared" si="86"/>
        <v>0.15366408284023669</v>
      </c>
      <c r="I416" s="194"/>
      <c r="J416" s="194"/>
      <c r="K416" s="194"/>
      <c r="L416" s="194"/>
      <c r="M416" s="194"/>
      <c r="N416" s="194"/>
      <c r="O416" s="194"/>
      <c r="P416" s="194"/>
      <c r="Q416" s="194"/>
      <c r="R416" s="194"/>
      <c r="S416" s="194"/>
      <c r="T416" s="194"/>
      <c r="U416" s="194"/>
      <c r="V416" s="194"/>
      <c r="W416" s="194"/>
      <c r="X416" s="194"/>
      <c r="Y416" s="194"/>
      <c r="Z416" s="194"/>
    </row>
    <row r="417" spans="1:26" ht="15.75" customHeight="1" x14ac:dyDescent="0.25">
      <c r="A417" s="117"/>
      <c r="B417" s="118" t="s">
        <v>306</v>
      </c>
      <c r="C417" s="118"/>
      <c r="D417" s="126"/>
      <c r="E417" s="119">
        <v>169000</v>
      </c>
      <c r="F417" s="119">
        <v>169000</v>
      </c>
      <c r="G417" s="119">
        <v>25969.23</v>
      </c>
      <c r="H417" s="135">
        <f t="shared" si="86"/>
        <v>0.15366408284023669</v>
      </c>
      <c r="I417" s="118"/>
      <c r="J417" s="118"/>
      <c r="K417" s="118"/>
      <c r="L417" s="118"/>
      <c r="M417" s="118"/>
      <c r="N417" s="118"/>
      <c r="O417" s="118"/>
      <c r="P417" s="118"/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</row>
    <row r="418" spans="1:26" ht="15.75" customHeight="1" x14ac:dyDescent="0.25">
      <c r="A418" s="117"/>
      <c r="B418" s="118">
        <v>3</v>
      </c>
      <c r="C418" s="118" t="s">
        <v>35</v>
      </c>
      <c r="D418" s="126" t="s">
        <v>307</v>
      </c>
      <c r="E418" s="119">
        <f t="shared" ref="E418:F418" si="88">SUM(E419)</f>
        <v>75000</v>
      </c>
      <c r="F418" s="119">
        <f t="shared" si="88"/>
        <v>75000</v>
      </c>
      <c r="G418" s="119">
        <v>15103.6</v>
      </c>
      <c r="H418" s="135">
        <f t="shared" si="86"/>
        <v>0.20138133333333333</v>
      </c>
      <c r="I418" s="118"/>
      <c r="J418" s="118"/>
      <c r="K418" s="118"/>
      <c r="L418" s="118"/>
      <c r="M418" s="118"/>
      <c r="N418" s="118"/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</row>
    <row r="419" spans="1:26" ht="15.75" customHeight="1" x14ac:dyDescent="0.25">
      <c r="A419" s="117"/>
      <c r="B419" s="118">
        <v>32</v>
      </c>
      <c r="C419" s="118" t="s">
        <v>245</v>
      </c>
      <c r="D419" s="126" t="s">
        <v>307</v>
      </c>
      <c r="E419" s="119">
        <f t="shared" ref="E419:F419" si="89">SUM(E420)</f>
        <v>75000</v>
      </c>
      <c r="F419" s="119">
        <f t="shared" si="89"/>
        <v>75000</v>
      </c>
      <c r="G419" s="119">
        <v>15103.6</v>
      </c>
      <c r="H419" s="135">
        <f t="shared" si="86"/>
        <v>0.20138133333333333</v>
      </c>
      <c r="I419" s="118"/>
      <c r="J419" s="118"/>
      <c r="K419" s="118"/>
      <c r="L419" s="118"/>
      <c r="M419" s="118"/>
      <c r="N419" s="118"/>
      <c r="O419" s="118"/>
      <c r="P419" s="118"/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</row>
    <row r="420" spans="1:26" ht="15.75" customHeight="1" x14ac:dyDescent="0.25">
      <c r="A420" s="117"/>
      <c r="B420" s="118">
        <v>322</v>
      </c>
      <c r="C420" s="118" t="s">
        <v>308</v>
      </c>
      <c r="D420" s="126" t="s">
        <v>307</v>
      </c>
      <c r="E420" s="119">
        <v>75000</v>
      </c>
      <c r="F420" s="119">
        <v>75000</v>
      </c>
      <c r="G420" s="119">
        <v>15103.6</v>
      </c>
      <c r="H420" s="135">
        <f t="shared" si="86"/>
        <v>0.20138133333333333</v>
      </c>
      <c r="I420" s="118"/>
      <c r="J420" s="118"/>
      <c r="K420" s="118"/>
      <c r="L420" s="118"/>
      <c r="M420" s="118"/>
      <c r="N420" s="118"/>
      <c r="O420" s="118"/>
      <c r="P420" s="118"/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</row>
    <row r="421" spans="1:26" ht="15.75" customHeight="1" x14ac:dyDescent="0.25">
      <c r="A421" s="117"/>
      <c r="B421" s="118">
        <v>3224</v>
      </c>
      <c r="C421" s="118" t="s">
        <v>309</v>
      </c>
      <c r="D421" s="126" t="s">
        <v>307</v>
      </c>
      <c r="E421" s="119">
        <v>75000</v>
      </c>
      <c r="F421" s="119">
        <v>75000</v>
      </c>
      <c r="G421" s="119">
        <v>15103.6</v>
      </c>
      <c r="H421" s="135">
        <f t="shared" si="86"/>
        <v>0.20138133333333333</v>
      </c>
      <c r="I421" s="118"/>
      <c r="J421" s="118"/>
      <c r="K421" s="118"/>
      <c r="L421" s="118"/>
      <c r="M421" s="118"/>
      <c r="N421" s="118"/>
      <c r="O421" s="118"/>
      <c r="P421" s="118"/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</row>
    <row r="422" spans="1:26" ht="15.75" customHeight="1" x14ac:dyDescent="0.25">
      <c r="A422" s="117"/>
      <c r="B422" s="118">
        <v>3</v>
      </c>
      <c r="C422" s="118" t="s">
        <v>310</v>
      </c>
      <c r="D422" s="126" t="s">
        <v>307</v>
      </c>
      <c r="E422" s="119">
        <f t="shared" ref="E422:F422" si="90">SUM(E423)</f>
        <v>94000</v>
      </c>
      <c r="F422" s="119">
        <f t="shared" si="90"/>
        <v>94000</v>
      </c>
      <c r="G422" s="119">
        <v>10865.63</v>
      </c>
      <c r="H422" s="135">
        <f t="shared" si="86"/>
        <v>0.11559180851063829</v>
      </c>
      <c r="I422" s="118"/>
      <c r="J422" s="118"/>
      <c r="K422" s="118"/>
      <c r="L422" s="118"/>
      <c r="M422" s="118"/>
      <c r="N422" s="118"/>
      <c r="O422" s="118"/>
      <c r="P422" s="118"/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</row>
    <row r="423" spans="1:26" ht="15.75" customHeight="1" x14ac:dyDescent="0.25">
      <c r="A423" s="117"/>
      <c r="B423" s="118">
        <v>32</v>
      </c>
      <c r="C423" s="118" t="s">
        <v>245</v>
      </c>
      <c r="D423" s="126" t="s">
        <v>307</v>
      </c>
      <c r="E423" s="119">
        <f t="shared" ref="E423:F423" si="91">SUM(E424)</f>
        <v>94000</v>
      </c>
      <c r="F423" s="119">
        <f t="shared" si="91"/>
        <v>94000</v>
      </c>
      <c r="G423" s="119">
        <v>10865.63</v>
      </c>
      <c r="H423" s="135">
        <f t="shared" si="86"/>
        <v>0.11559180851063829</v>
      </c>
      <c r="I423" s="118"/>
      <c r="J423" s="118"/>
      <c r="K423" s="118"/>
      <c r="L423" s="118"/>
      <c r="M423" s="118"/>
      <c r="N423" s="118"/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</row>
    <row r="424" spans="1:26" ht="15.75" customHeight="1" x14ac:dyDescent="0.25">
      <c r="A424" s="117"/>
      <c r="B424" s="118">
        <v>323</v>
      </c>
      <c r="C424" s="118" t="s">
        <v>241</v>
      </c>
      <c r="D424" s="126" t="s">
        <v>307</v>
      </c>
      <c r="E424" s="119">
        <v>94000</v>
      </c>
      <c r="F424" s="119">
        <v>94000</v>
      </c>
      <c r="G424" s="119">
        <v>10865.63</v>
      </c>
      <c r="H424" s="135">
        <f t="shared" si="86"/>
        <v>0.11559180851063829</v>
      </c>
      <c r="I424" s="118"/>
      <c r="J424" s="118"/>
      <c r="K424" s="118"/>
      <c r="L424" s="118"/>
      <c r="M424" s="118"/>
      <c r="N424" s="118"/>
      <c r="O424" s="118"/>
      <c r="P424" s="118"/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</row>
    <row r="425" spans="1:26" ht="15.75" customHeight="1" x14ac:dyDescent="0.25">
      <c r="A425" s="117"/>
      <c r="B425" s="118">
        <v>3232</v>
      </c>
      <c r="C425" s="118" t="s">
        <v>311</v>
      </c>
      <c r="D425" s="126" t="s">
        <v>307</v>
      </c>
      <c r="E425" s="119">
        <v>94000</v>
      </c>
      <c r="F425" s="119">
        <v>94000</v>
      </c>
      <c r="G425" s="119">
        <v>10865.63</v>
      </c>
      <c r="H425" s="135">
        <f t="shared" si="86"/>
        <v>0.11559180851063829</v>
      </c>
      <c r="I425" s="118"/>
      <c r="J425" s="118"/>
      <c r="K425" s="118"/>
      <c r="L425" s="118"/>
      <c r="M425" s="118"/>
      <c r="N425" s="118"/>
      <c r="O425" s="118"/>
      <c r="P425" s="118"/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</row>
    <row r="426" spans="1:26" s="195" customFormat="1" ht="15.75" customHeight="1" x14ac:dyDescent="0.25">
      <c r="A426" s="188"/>
      <c r="B426" s="189" t="s">
        <v>312</v>
      </c>
      <c r="C426" s="189"/>
      <c r="D426" s="191"/>
      <c r="E426" s="192">
        <f t="shared" ref="E426:F426" si="92">SUM(E428)</f>
        <v>55000</v>
      </c>
      <c r="F426" s="192">
        <f t="shared" si="92"/>
        <v>55000</v>
      </c>
      <c r="G426" s="192">
        <v>0</v>
      </c>
      <c r="H426" s="193">
        <f t="shared" si="86"/>
        <v>0</v>
      </c>
      <c r="I426" s="194"/>
      <c r="J426" s="194"/>
      <c r="K426" s="194"/>
      <c r="L426" s="194"/>
      <c r="M426" s="194"/>
      <c r="N426" s="194"/>
      <c r="O426" s="194"/>
      <c r="P426" s="194"/>
      <c r="Q426" s="194"/>
      <c r="R426" s="194"/>
      <c r="S426" s="194"/>
      <c r="T426" s="194"/>
      <c r="U426" s="194"/>
      <c r="V426" s="194"/>
      <c r="W426" s="194"/>
      <c r="X426" s="194"/>
      <c r="Y426" s="194"/>
      <c r="Z426" s="194"/>
    </row>
    <row r="427" spans="1:26" ht="15.75" customHeight="1" x14ac:dyDescent="0.25">
      <c r="A427" s="117"/>
      <c r="B427" s="118" t="s">
        <v>313</v>
      </c>
      <c r="C427" s="118"/>
      <c r="D427" s="126"/>
      <c r="E427" s="145">
        <f t="shared" ref="E427:F427" si="93">SUM(E429)</f>
        <v>55000</v>
      </c>
      <c r="F427" s="145">
        <f t="shared" si="93"/>
        <v>55000</v>
      </c>
      <c r="G427" s="145">
        <v>0</v>
      </c>
      <c r="H427" s="131">
        <f t="shared" si="86"/>
        <v>0</v>
      </c>
      <c r="I427" s="118"/>
      <c r="J427" s="118"/>
      <c r="K427" s="118"/>
      <c r="L427" s="118"/>
      <c r="M427" s="118"/>
      <c r="N427" s="118"/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</row>
    <row r="428" spans="1:26" ht="15.75" customHeight="1" x14ac:dyDescent="0.25">
      <c r="A428" s="117"/>
      <c r="B428" s="118">
        <v>3</v>
      </c>
      <c r="C428" s="118" t="s">
        <v>35</v>
      </c>
      <c r="D428" s="126" t="s">
        <v>307</v>
      </c>
      <c r="E428" s="119">
        <f t="shared" ref="E428:F428" si="94">SUM(E429)</f>
        <v>55000</v>
      </c>
      <c r="F428" s="119">
        <f t="shared" si="94"/>
        <v>55000</v>
      </c>
      <c r="G428" s="119">
        <v>0</v>
      </c>
      <c r="H428" s="135">
        <f t="shared" si="86"/>
        <v>0</v>
      </c>
      <c r="I428" s="118"/>
      <c r="J428" s="118"/>
      <c r="K428" s="118"/>
      <c r="L428" s="118"/>
      <c r="M428" s="118"/>
      <c r="N428" s="118"/>
      <c r="O428" s="118"/>
      <c r="P428" s="118"/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</row>
    <row r="429" spans="1:26" ht="15.75" customHeight="1" x14ac:dyDescent="0.25">
      <c r="A429" s="117"/>
      <c r="B429" s="118">
        <v>32</v>
      </c>
      <c r="C429" s="118" t="s">
        <v>296</v>
      </c>
      <c r="D429" s="126" t="s">
        <v>307</v>
      </c>
      <c r="E429" s="119">
        <f t="shared" ref="E429:F429" si="95">SUM(E430)</f>
        <v>55000</v>
      </c>
      <c r="F429" s="119">
        <f t="shared" si="95"/>
        <v>55000</v>
      </c>
      <c r="G429" s="119">
        <v>0</v>
      </c>
      <c r="H429" s="135">
        <f t="shared" si="86"/>
        <v>0</v>
      </c>
      <c r="I429" s="118"/>
      <c r="J429" s="118"/>
      <c r="K429" s="118"/>
      <c r="L429" s="118"/>
      <c r="M429" s="118"/>
      <c r="N429" s="118"/>
      <c r="O429" s="118"/>
      <c r="P429" s="118"/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</row>
    <row r="430" spans="1:26" ht="15.75" customHeight="1" x14ac:dyDescent="0.25">
      <c r="A430" s="117"/>
      <c r="B430" s="118">
        <v>323</v>
      </c>
      <c r="C430" s="118" t="s">
        <v>241</v>
      </c>
      <c r="D430" s="126" t="s">
        <v>307</v>
      </c>
      <c r="E430" s="119">
        <v>55000</v>
      </c>
      <c r="F430" s="119">
        <v>55000</v>
      </c>
      <c r="G430" s="119">
        <v>0</v>
      </c>
      <c r="H430" s="135">
        <f t="shared" si="86"/>
        <v>0</v>
      </c>
      <c r="I430" s="118"/>
      <c r="J430" s="118"/>
      <c r="K430" s="118"/>
      <c r="L430" s="118"/>
      <c r="M430" s="118"/>
      <c r="N430" s="118"/>
      <c r="O430" s="118"/>
      <c r="P430" s="118"/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</row>
    <row r="431" spans="1:26" ht="15.75" customHeight="1" x14ac:dyDescent="0.25">
      <c r="A431" s="117"/>
      <c r="B431" s="118">
        <v>3232</v>
      </c>
      <c r="C431" s="118" t="s">
        <v>314</v>
      </c>
      <c r="D431" s="126" t="s">
        <v>307</v>
      </c>
      <c r="E431" s="119">
        <v>55000</v>
      </c>
      <c r="F431" s="119">
        <v>55000</v>
      </c>
      <c r="G431" s="119">
        <v>0</v>
      </c>
      <c r="H431" s="135">
        <f t="shared" si="86"/>
        <v>0</v>
      </c>
      <c r="I431" s="118"/>
      <c r="J431" s="118"/>
      <c r="K431" s="118"/>
      <c r="L431" s="118"/>
      <c r="M431" s="118"/>
      <c r="N431" s="118"/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</row>
    <row r="432" spans="1:26" s="195" customFormat="1" ht="15.75" customHeight="1" x14ac:dyDescent="0.25">
      <c r="A432" s="188"/>
      <c r="B432" s="189" t="s">
        <v>315</v>
      </c>
      <c r="C432" s="189"/>
      <c r="D432" s="191"/>
      <c r="E432" s="192">
        <f t="shared" ref="E432:F432" si="96">SUM(E434)</f>
        <v>65000</v>
      </c>
      <c r="F432" s="192">
        <f t="shared" si="96"/>
        <v>65000</v>
      </c>
      <c r="G432" s="192">
        <v>16500</v>
      </c>
      <c r="H432" s="193">
        <f t="shared" si="86"/>
        <v>0.25384615384615383</v>
      </c>
      <c r="I432" s="194"/>
      <c r="J432" s="194"/>
      <c r="K432" s="194"/>
      <c r="L432" s="194"/>
      <c r="M432" s="194"/>
      <c r="N432" s="194"/>
      <c r="O432" s="194"/>
      <c r="P432" s="194"/>
      <c r="Q432" s="194"/>
      <c r="R432" s="194"/>
      <c r="S432" s="194"/>
      <c r="T432" s="194"/>
      <c r="U432" s="194"/>
      <c r="V432" s="194"/>
      <c r="W432" s="194"/>
      <c r="X432" s="194"/>
      <c r="Y432" s="194"/>
      <c r="Z432" s="194"/>
    </row>
    <row r="433" spans="1:26" ht="15.75" customHeight="1" x14ac:dyDescent="0.25">
      <c r="A433" s="117"/>
      <c r="B433" s="118" t="s">
        <v>316</v>
      </c>
      <c r="C433" s="118"/>
      <c r="D433" s="126"/>
      <c r="E433" s="119">
        <f t="shared" ref="E433:F433" si="97">SUM(E434)</f>
        <v>65000</v>
      </c>
      <c r="F433" s="119">
        <f t="shared" si="97"/>
        <v>65000</v>
      </c>
      <c r="G433" s="119">
        <v>16500</v>
      </c>
      <c r="H433" s="135">
        <f t="shared" si="86"/>
        <v>0.25384615384615383</v>
      </c>
      <c r="I433" s="118"/>
      <c r="J433" s="118"/>
      <c r="K433" s="118"/>
      <c r="L433" s="118"/>
      <c r="M433" s="118"/>
      <c r="N433" s="118"/>
      <c r="O433" s="118"/>
      <c r="P433" s="118"/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</row>
    <row r="434" spans="1:26" ht="15.75" customHeight="1" x14ac:dyDescent="0.25">
      <c r="A434" s="117"/>
      <c r="B434" s="118">
        <v>3</v>
      </c>
      <c r="C434" s="118" t="s">
        <v>35</v>
      </c>
      <c r="D434" s="126" t="s">
        <v>307</v>
      </c>
      <c r="E434" s="119">
        <f t="shared" ref="E434:F434" si="98">SUM(E435)</f>
        <v>65000</v>
      </c>
      <c r="F434" s="119">
        <f t="shared" si="98"/>
        <v>65000</v>
      </c>
      <c r="G434" s="119">
        <v>16500</v>
      </c>
      <c r="H434" s="135">
        <f t="shared" si="86"/>
        <v>0.25384615384615383</v>
      </c>
      <c r="I434" s="118"/>
      <c r="J434" s="118"/>
      <c r="K434" s="118"/>
      <c r="L434" s="118"/>
      <c r="M434" s="118"/>
      <c r="N434" s="118"/>
      <c r="O434" s="118"/>
      <c r="P434" s="118"/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</row>
    <row r="435" spans="1:26" ht="15.75" customHeight="1" x14ac:dyDescent="0.25">
      <c r="A435" s="117"/>
      <c r="B435" s="118">
        <v>32</v>
      </c>
      <c r="C435" s="118" t="s">
        <v>245</v>
      </c>
      <c r="D435" s="126" t="s">
        <v>307</v>
      </c>
      <c r="E435" s="119">
        <f t="shared" ref="E435:F435" si="99">SUM(E436)</f>
        <v>65000</v>
      </c>
      <c r="F435" s="119">
        <f t="shared" si="99"/>
        <v>65000</v>
      </c>
      <c r="G435" s="119">
        <v>16500</v>
      </c>
      <c r="H435" s="135">
        <f t="shared" si="86"/>
        <v>0.25384615384615383</v>
      </c>
      <c r="I435" s="118"/>
      <c r="J435" s="118"/>
      <c r="K435" s="118"/>
      <c r="L435" s="118"/>
      <c r="M435" s="118"/>
      <c r="N435" s="118"/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</row>
    <row r="436" spans="1:26" ht="15.75" customHeight="1" x14ac:dyDescent="0.25">
      <c r="A436" s="117"/>
      <c r="B436" s="118">
        <v>323</v>
      </c>
      <c r="C436" s="118" t="s">
        <v>241</v>
      </c>
      <c r="D436" s="126" t="s">
        <v>307</v>
      </c>
      <c r="E436" s="119">
        <v>65000</v>
      </c>
      <c r="F436" s="119">
        <v>65000</v>
      </c>
      <c r="G436" s="119">
        <v>16500</v>
      </c>
      <c r="H436" s="135">
        <f t="shared" si="86"/>
        <v>0.25384615384615383</v>
      </c>
      <c r="I436" s="118"/>
      <c r="J436" s="118"/>
      <c r="K436" s="118"/>
      <c r="L436" s="118"/>
      <c r="M436" s="118"/>
      <c r="N436" s="118"/>
      <c r="O436" s="118"/>
      <c r="P436" s="118"/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</row>
    <row r="437" spans="1:26" ht="15.75" customHeight="1" x14ac:dyDescent="0.25">
      <c r="A437" s="117"/>
      <c r="B437" s="118">
        <v>3232</v>
      </c>
      <c r="C437" s="118" t="s">
        <v>241</v>
      </c>
      <c r="D437" s="126" t="s">
        <v>307</v>
      </c>
      <c r="E437" s="119">
        <v>65000</v>
      </c>
      <c r="F437" s="119">
        <v>65000</v>
      </c>
      <c r="G437" s="119">
        <v>16500</v>
      </c>
      <c r="H437" s="135">
        <f t="shared" si="86"/>
        <v>0.25384615384615383</v>
      </c>
      <c r="I437" s="118"/>
      <c r="J437" s="118"/>
      <c r="K437" s="118"/>
      <c r="L437" s="118"/>
      <c r="M437" s="118"/>
      <c r="N437" s="118"/>
      <c r="O437" s="118"/>
      <c r="P437" s="118"/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</row>
    <row r="438" spans="1:26" s="195" customFormat="1" ht="15.75" customHeight="1" x14ac:dyDescent="0.25">
      <c r="A438" s="188"/>
      <c r="B438" s="189" t="s">
        <v>317</v>
      </c>
      <c r="C438" s="189"/>
      <c r="D438" s="191"/>
      <c r="E438" s="192">
        <f t="shared" ref="E438:F438" si="100">SUM(E440)</f>
        <v>70000</v>
      </c>
      <c r="F438" s="192">
        <f t="shared" si="100"/>
        <v>70000</v>
      </c>
      <c r="G438" s="192">
        <v>40134.379999999997</v>
      </c>
      <c r="H438" s="193">
        <f t="shared" si="86"/>
        <v>0.57334828571428564</v>
      </c>
      <c r="I438" s="194"/>
      <c r="J438" s="194"/>
      <c r="K438" s="194"/>
      <c r="L438" s="194"/>
      <c r="M438" s="194"/>
      <c r="N438" s="194"/>
      <c r="O438" s="194"/>
      <c r="P438" s="194"/>
      <c r="Q438" s="194"/>
      <c r="R438" s="194"/>
      <c r="S438" s="194"/>
      <c r="T438" s="194"/>
      <c r="U438" s="194"/>
      <c r="V438" s="194"/>
      <c r="W438" s="194"/>
      <c r="X438" s="194"/>
      <c r="Y438" s="194"/>
      <c r="Z438" s="194"/>
    </row>
    <row r="439" spans="1:26" ht="15.75" customHeight="1" x14ac:dyDescent="0.25">
      <c r="A439" s="117"/>
      <c r="B439" s="118" t="s">
        <v>313</v>
      </c>
      <c r="C439" s="118"/>
      <c r="D439" s="126"/>
      <c r="E439" s="119">
        <v>70000</v>
      </c>
      <c r="F439" s="119">
        <v>70000</v>
      </c>
      <c r="G439" s="119">
        <v>40134.379999999997</v>
      </c>
      <c r="H439" s="135">
        <f t="shared" si="86"/>
        <v>0.57334828571428564</v>
      </c>
      <c r="I439" s="118"/>
      <c r="J439" s="118"/>
      <c r="K439" s="118"/>
      <c r="L439" s="118"/>
      <c r="M439" s="118"/>
      <c r="N439" s="118"/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</row>
    <row r="440" spans="1:26" ht="15.75" customHeight="1" x14ac:dyDescent="0.25">
      <c r="A440" s="117"/>
      <c r="B440" s="118">
        <v>3</v>
      </c>
      <c r="C440" s="118" t="s">
        <v>35</v>
      </c>
      <c r="D440" s="126" t="s">
        <v>307</v>
      </c>
      <c r="E440" s="119">
        <f t="shared" ref="E440:F440" si="101">SUM(E441)</f>
        <v>70000</v>
      </c>
      <c r="F440" s="119">
        <f t="shared" si="101"/>
        <v>70000</v>
      </c>
      <c r="G440" s="119">
        <v>40134.379999999997</v>
      </c>
      <c r="H440" s="135">
        <f t="shared" si="86"/>
        <v>0.57334828571428564</v>
      </c>
      <c r="I440" s="118"/>
      <c r="J440" s="118"/>
      <c r="K440" s="118"/>
      <c r="L440" s="118"/>
      <c r="M440" s="118"/>
      <c r="N440" s="118"/>
      <c r="O440" s="118"/>
      <c r="P440" s="118"/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</row>
    <row r="441" spans="1:26" ht="15.75" customHeight="1" x14ac:dyDescent="0.25">
      <c r="A441" s="117"/>
      <c r="B441" s="118">
        <v>32</v>
      </c>
      <c r="C441" s="118" t="s">
        <v>296</v>
      </c>
      <c r="D441" s="126" t="s">
        <v>307</v>
      </c>
      <c r="E441" s="119">
        <f t="shared" ref="E441:F441" si="102">SUM(E442)</f>
        <v>70000</v>
      </c>
      <c r="F441" s="119">
        <f t="shared" si="102"/>
        <v>70000</v>
      </c>
      <c r="G441" s="119">
        <v>40134.379999999997</v>
      </c>
      <c r="H441" s="135">
        <f t="shared" si="86"/>
        <v>0.57334828571428564</v>
      </c>
      <c r="I441" s="118"/>
      <c r="J441" s="118"/>
      <c r="K441" s="118"/>
      <c r="L441" s="118"/>
      <c r="M441" s="118"/>
      <c r="N441" s="118"/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</row>
    <row r="442" spans="1:26" ht="15.75" customHeight="1" x14ac:dyDescent="0.25">
      <c r="A442" s="117"/>
      <c r="B442" s="118">
        <v>323</v>
      </c>
      <c r="C442" s="118" t="s">
        <v>241</v>
      </c>
      <c r="D442" s="126" t="s">
        <v>307</v>
      </c>
      <c r="E442" s="119">
        <v>70000</v>
      </c>
      <c r="F442" s="119">
        <v>70000</v>
      </c>
      <c r="G442" s="119">
        <v>40134.379999999997</v>
      </c>
      <c r="H442" s="135">
        <f t="shared" si="86"/>
        <v>0.57334828571428564</v>
      </c>
      <c r="I442" s="118"/>
      <c r="J442" s="118"/>
      <c r="K442" s="118"/>
      <c r="L442" s="118"/>
      <c r="M442" s="118"/>
      <c r="N442" s="118"/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</row>
    <row r="443" spans="1:26" ht="15.75" customHeight="1" x14ac:dyDescent="0.25">
      <c r="A443" s="117"/>
      <c r="B443" s="118">
        <v>3232</v>
      </c>
      <c r="C443" s="118" t="s">
        <v>241</v>
      </c>
      <c r="D443" s="126" t="s">
        <v>307</v>
      </c>
      <c r="E443" s="119">
        <v>70000</v>
      </c>
      <c r="F443" s="119">
        <v>70000</v>
      </c>
      <c r="G443" s="119">
        <v>40134.379999999997</v>
      </c>
      <c r="H443" s="135">
        <f t="shared" si="86"/>
        <v>0.57334828571428564</v>
      </c>
      <c r="I443" s="118"/>
      <c r="J443" s="118"/>
      <c r="K443" s="118"/>
      <c r="L443" s="118"/>
      <c r="M443" s="118"/>
      <c r="N443" s="118"/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</row>
    <row r="444" spans="1:26" s="195" customFormat="1" ht="15.75" customHeight="1" x14ac:dyDescent="0.25">
      <c r="A444" s="188"/>
      <c r="B444" s="189" t="s">
        <v>318</v>
      </c>
      <c r="C444" s="189" t="s">
        <v>319</v>
      </c>
      <c r="D444" s="191"/>
      <c r="E444" s="192">
        <f t="shared" ref="E444:F444" si="103">SUM(E446)</f>
        <v>25000</v>
      </c>
      <c r="F444" s="192">
        <f t="shared" si="103"/>
        <v>25000</v>
      </c>
      <c r="G444" s="192">
        <v>4677.2</v>
      </c>
      <c r="H444" s="193">
        <f t="shared" si="86"/>
        <v>0.187088</v>
      </c>
      <c r="I444" s="194"/>
      <c r="J444" s="194"/>
      <c r="K444" s="194"/>
      <c r="L444" s="194"/>
      <c r="M444" s="194"/>
      <c r="N444" s="194"/>
      <c r="O444" s="194"/>
      <c r="P444" s="194"/>
      <c r="Q444" s="194"/>
      <c r="R444" s="194"/>
      <c r="S444" s="194"/>
      <c r="T444" s="194"/>
      <c r="U444" s="194"/>
      <c r="V444" s="194"/>
      <c r="W444" s="194"/>
      <c r="X444" s="194"/>
      <c r="Y444" s="194"/>
      <c r="Z444" s="194"/>
    </row>
    <row r="445" spans="1:26" ht="15.75" customHeight="1" x14ac:dyDescent="0.25">
      <c r="A445" s="117"/>
      <c r="B445" s="118" t="s">
        <v>313</v>
      </c>
      <c r="C445" s="118"/>
      <c r="D445" s="126" t="s">
        <v>307</v>
      </c>
      <c r="E445" s="119">
        <v>25000</v>
      </c>
      <c r="F445" s="119">
        <v>25000</v>
      </c>
      <c r="G445" s="119">
        <v>4677.2</v>
      </c>
      <c r="H445" s="135">
        <f t="shared" si="86"/>
        <v>0.187088</v>
      </c>
      <c r="I445" s="118"/>
      <c r="J445" s="118"/>
      <c r="K445" s="118"/>
      <c r="L445" s="118"/>
      <c r="M445" s="118"/>
      <c r="N445" s="118"/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</row>
    <row r="446" spans="1:26" ht="15.75" customHeight="1" x14ac:dyDescent="0.25">
      <c r="A446" s="117"/>
      <c r="B446" s="118">
        <v>3</v>
      </c>
      <c r="C446" s="118" t="s">
        <v>35</v>
      </c>
      <c r="D446" s="126" t="s">
        <v>307</v>
      </c>
      <c r="E446" s="119">
        <f t="shared" ref="E446:F446" si="104">SUM(E447)</f>
        <v>25000</v>
      </c>
      <c r="F446" s="119">
        <f t="shared" si="104"/>
        <v>25000</v>
      </c>
      <c r="G446" s="119">
        <v>4677.2</v>
      </c>
      <c r="H446" s="135">
        <f t="shared" si="86"/>
        <v>0.187088</v>
      </c>
      <c r="I446" s="118"/>
      <c r="J446" s="118"/>
      <c r="K446" s="118"/>
      <c r="L446" s="118"/>
      <c r="M446" s="118"/>
      <c r="N446" s="118"/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</row>
    <row r="447" spans="1:26" ht="15.75" customHeight="1" x14ac:dyDescent="0.25">
      <c r="A447" s="117"/>
      <c r="B447" s="118">
        <v>32</v>
      </c>
      <c r="C447" s="118" t="s">
        <v>296</v>
      </c>
      <c r="D447" s="126" t="s">
        <v>307</v>
      </c>
      <c r="E447" s="119">
        <f t="shared" ref="E447:F447" si="105">SUM(E448)</f>
        <v>25000</v>
      </c>
      <c r="F447" s="119">
        <f t="shared" si="105"/>
        <v>25000</v>
      </c>
      <c r="G447" s="119">
        <v>4677.2</v>
      </c>
      <c r="H447" s="135">
        <f t="shared" si="86"/>
        <v>0.187088</v>
      </c>
      <c r="I447" s="118"/>
      <c r="J447" s="118"/>
      <c r="K447" s="118"/>
      <c r="L447" s="118"/>
      <c r="M447" s="118"/>
      <c r="N447" s="118"/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</row>
    <row r="448" spans="1:26" ht="15.75" customHeight="1" x14ac:dyDescent="0.25">
      <c r="A448" s="117"/>
      <c r="B448" s="118">
        <v>322</v>
      </c>
      <c r="C448" s="118" t="s">
        <v>308</v>
      </c>
      <c r="D448" s="126" t="s">
        <v>307</v>
      </c>
      <c r="E448" s="119">
        <v>25000</v>
      </c>
      <c r="F448" s="119">
        <v>25000</v>
      </c>
      <c r="G448" s="119">
        <v>4677.2</v>
      </c>
      <c r="H448" s="135">
        <f t="shared" si="86"/>
        <v>0.187088</v>
      </c>
      <c r="I448" s="118"/>
      <c r="J448" s="118"/>
      <c r="K448" s="118"/>
      <c r="L448" s="118"/>
      <c r="M448" s="118"/>
      <c r="N448" s="118"/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</row>
    <row r="449" spans="1:26" ht="15.75" customHeight="1" x14ac:dyDescent="0.25">
      <c r="A449" s="117"/>
      <c r="B449" s="118">
        <v>3224</v>
      </c>
      <c r="C449" s="118" t="s">
        <v>320</v>
      </c>
      <c r="D449" s="126" t="s">
        <v>307</v>
      </c>
      <c r="E449" s="119">
        <v>25000</v>
      </c>
      <c r="F449" s="119">
        <v>25000</v>
      </c>
      <c r="G449" s="119">
        <v>4677.2</v>
      </c>
      <c r="H449" s="135">
        <f t="shared" si="86"/>
        <v>0.187088</v>
      </c>
      <c r="I449" s="118"/>
      <c r="J449" s="118"/>
      <c r="K449" s="118"/>
      <c r="L449" s="118"/>
      <c r="M449" s="118"/>
      <c r="N449" s="118"/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</row>
    <row r="450" spans="1:26" s="195" customFormat="1" ht="15.75" customHeight="1" x14ac:dyDescent="0.25">
      <c r="A450" s="188"/>
      <c r="B450" s="189" t="s">
        <v>321</v>
      </c>
      <c r="C450" s="189" t="s">
        <v>322</v>
      </c>
      <c r="D450" s="191"/>
      <c r="E450" s="192">
        <f t="shared" ref="E450:F450" si="106">SUM(E452)</f>
        <v>15000</v>
      </c>
      <c r="F450" s="192">
        <f t="shared" si="106"/>
        <v>15000</v>
      </c>
      <c r="G450" s="192">
        <v>1012.5</v>
      </c>
      <c r="H450" s="193">
        <f t="shared" si="86"/>
        <v>6.7500000000000004E-2</v>
      </c>
      <c r="I450" s="194"/>
      <c r="J450" s="194"/>
      <c r="K450" s="194"/>
      <c r="L450" s="194"/>
      <c r="M450" s="194"/>
      <c r="N450" s="194"/>
      <c r="O450" s="194"/>
      <c r="P450" s="194"/>
      <c r="Q450" s="194"/>
      <c r="R450" s="194"/>
      <c r="S450" s="194"/>
      <c r="T450" s="194"/>
      <c r="U450" s="194"/>
      <c r="V450" s="194"/>
      <c r="W450" s="194"/>
      <c r="X450" s="194"/>
      <c r="Y450" s="194"/>
      <c r="Z450" s="194"/>
    </row>
    <row r="451" spans="1:26" ht="15.75" customHeight="1" x14ac:dyDescent="0.25">
      <c r="A451" s="117"/>
      <c r="B451" s="118" t="s">
        <v>313</v>
      </c>
      <c r="C451" s="118"/>
      <c r="D451" s="126" t="s">
        <v>307</v>
      </c>
      <c r="E451" s="119">
        <v>15000</v>
      </c>
      <c r="F451" s="119">
        <v>15000</v>
      </c>
      <c r="G451" s="119">
        <v>1012.5</v>
      </c>
      <c r="H451" s="135">
        <f t="shared" si="86"/>
        <v>6.7500000000000004E-2</v>
      </c>
      <c r="I451" s="118"/>
      <c r="J451" s="118"/>
      <c r="K451" s="118"/>
      <c r="L451" s="118"/>
      <c r="M451" s="118"/>
      <c r="N451" s="118"/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</row>
    <row r="452" spans="1:26" ht="15.75" customHeight="1" x14ac:dyDescent="0.25">
      <c r="A452" s="117"/>
      <c r="B452" s="118">
        <v>3</v>
      </c>
      <c r="C452" s="118" t="s">
        <v>35</v>
      </c>
      <c r="D452" s="126" t="s">
        <v>307</v>
      </c>
      <c r="E452" s="119">
        <f t="shared" ref="E452:F452" si="107">SUM(E453)</f>
        <v>15000</v>
      </c>
      <c r="F452" s="119">
        <f t="shared" si="107"/>
        <v>15000</v>
      </c>
      <c r="G452" s="119">
        <v>1012.5</v>
      </c>
      <c r="H452" s="135">
        <f t="shared" si="86"/>
        <v>6.7500000000000004E-2</v>
      </c>
      <c r="I452" s="118"/>
      <c r="J452" s="118"/>
      <c r="K452" s="118"/>
      <c r="L452" s="118"/>
      <c r="M452" s="118"/>
      <c r="N452" s="118"/>
      <c r="O452" s="118"/>
      <c r="P452" s="118"/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</row>
    <row r="453" spans="1:26" ht="15.75" customHeight="1" x14ac:dyDescent="0.25">
      <c r="A453" s="117"/>
      <c r="B453" s="118">
        <v>32</v>
      </c>
      <c r="C453" s="118" t="s">
        <v>245</v>
      </c>
      <c r="D453" s="126" t="s">
        <v>307</v>
      </c>
      <c r="E453" s="119">
        <f t="shared" ref="E453:F453" si="108">SUM(E454)</f>
        <v>15000</v>
      </c>
      <c r="F453" s="119">
        <f t="shared" si="108"/>
        <v>15000</v>
      </c>
      <c r="G453" s="119">
        <v>1012.5</v>
      </c>
      <c r="H453" s="135">
        <f t="shared" si="86"/>
        <v>6.7500000000000004E-2</v>
      </c>
      <c r="I453" s="118"/>
      <c r="J453" s="118"/>
      <c r="K453" s="118"/>
      <c r="L453" s="118"/>
      <c r="M453" s="118"/>
      <c r="N453" s="118"/>
      <c r="O453" s="118"/>
      <c r="P453" s="118"/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</row>
    <row r="454" spans="1:26" ht="15.75" customHeight="1" x14ac:dyDescent="0.25">
      <c r="A454" s="117"/>
      <c r="B454" s="118">
        <v>322</v>
      </c>
      <c r="C454" s="118" t="s">
        <v>323</v>
      </c>
      <c r="D454" s="126" t="s">
        <v>307</v>
      </c>
      <c r="E454" s="119">
        <v>15000</v>
      </c>
      <c r="F454" s="119">
        <v>15000</v>
      </c>
      <c r="G454" s="119">
        <v>1012.5</v>
      </c>
      <c r="H454" s="135">
        <f t="shared" si="86"/>
        <v>6.7500000000000004E-2</v>
      </c>
      <c r="I454" s="118"/>
      <c r="J454" s="118"/>
      <c r="K454" s="118"/>
      <c r="L454" s="118"/>
      <c r="M454" s="118"/>
      <c r="N454" s="118"/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</row>
    <row r="455" spans="1:26" ht="15.75" customHeight="1" x14ac:dyDescent="0.25">
      <c r="A455" s="117"/>
      <c r="B455" s="118">
        <v>322445</v>
      </c>
      <c r="C455" s="118" t="s">
        <v>324</v>
      </c>
      <c r="D455" s="126" t="s">
        <v>307</v>
      </c>
      <c r="E455" s="119">
        <v>15000</v>
      </c>
      <c r="F455" s="119">
        <v>15000</v>
      </c>
      <c r="G455" s="119">
        <v>1012.5</v>
      </c>
      <c r="H455" s="135">
        <f t="shared" si="86"/>
        <v>6.7500000000000004E-2</v>
      </c>
      <c r="I455" s="118"/>
      <c r="J455" s="118"/>
      <c r="K455" s="118"/>
      <c r="L455" s="118"/>
      <c r="M455" s="118"/>
      <c r="N455" s="118"/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</row>
    <row r="456" spans="1:26" s="195" customFormat="1" ht="15.75" customHeight="1" x14ac:dyDescent="0.25">
      <c r="A456" s="188"/>
      <c r="B456" s="189" t="s">
        <v>325</v>
      </c>
      <c r="C456" s="189"/>
      <c r="D456" s="191"/>
      <c r="E456" s="192">
        <f t="shared" ref="E456:F456" si="109">SUM(E458, )</f>
        <v>1100000</v>
      </c>
      <c r="F456" s="192">
        <f t="shared" si="109"/>
        <v>1100000</v>
      </c>
      <c r="G456" s="192">
        <v>0</v>
      </c>
      <c r="H456" s="193">
        <f t="shared" si="86"/>
        <v>0</v>
      </c>
      <c r="I456" s="194"/>
      <c r="J456" s="194"/>
      <c r="K456" s="194"/>
      <c r="L456" s="194"/>
      <c r="M456" s="194"/>
      <c r="N456" s="194"/>
      <c r="O456" s="194"/>
      <c r="P456" s="194"/>
      <c r="Q456" s="194"/>
      <c r="R456" s="194"/>
      <c r="S456" s="194"/>
      <c r="T456" s="194"/>
      <c r="U456" s="194"/>
      <c r="V456" s="194"/>
      <c r="W456" s="194"/>
      <c r="X456" s="194"/>
      <c r="Y456" s="194"/>
      <c r="Z456" s="194"/>
    </row>
    <row r="457" spans="1:26" ht="15.75" customHeight="1" x14ac:dyDescent="0.25">
      <c r="A457" s="117"/>
      <c r="B457" s="118" t="s">
        <v>326</v>
      </c>
      <c r="C457" s="118"/>
      <c r="D457" s="126" t="s">
        <v>307</v>
      </c>
      <c r="E457" s="119">
        <v>1100000</v>
      </c>
      <c r="F457" s="119">
        <v>1100000</v>
      </c>
      <c r="G457" s="119">
        <v>0</v>
      </c>
      <c r="H457" s="135">
        <f t="shared" si="86"/>
        <v>0</v>
      </c>
      <c r="I457" s="118"/>
      <c r="J457" s="118"/>
      <c r="K457" s="118"/>
      <c r="L457" s="118"/>
      <c r="M457" s="118"/>
      <c r="N457" s="118"/>
      <c r="O457" s="118"/>
      <c r="P457" s="118"/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</row>
    <row r="458" spans="1:26" ht="15.75" customHeight="1" x14ac:dyDescent="0.25">
      <c r="A458" s="117"/>
      <c r="B458" s="118">
        <v>4</v>
      </c>
      <c r="C458" s="118" t="s">
        <v>36</v>
      </c>
      <c r="D458" s="126" t="s">
        <v>307</v>
      </c>
      <c r="E458" s="119">
        <f t="shared" ref="E458:F458" si="110">SUM(E459)</f>
        <v>1100000</v>
      </c>
      <c r="F458" s="119">
        <f t="shared" si="110"/>
        <v>1100000</v>
      </c>
      <c r="G458" s="119">
        <v>0</v>
      </c>
      <c r="H458" s="135">
        <f t="shared" si="86"/>
        <v>0</v>
      </c>
      <c r="I458" s="118"/>
      <c r="J458" s="118"/>
      <c r="K458" s="118"/>
      <c r="L458" s="118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</row>
    <row r="459" spans="1:26" ht="15.75" customHeight="1" x14ac:dyDescent="0.25">
      <c r="A459" s="117"/>
      <c r="B459" s="118">
        <v>42</v>
      </c>
      <c r="C459" s="118" t="s">
        <v>327</v>
      </c>
      <c r="D459" s="126" t="s">
        <v>307</v>
      </c>
      <c r="E459" s="119">
        <f t="shared" ref="E459:F459" si="111">SUM(E460)</f>
        <v>1100000</v>
      </c>
      <c r="F459" s="119">
        <f t="shared" si="111"/>
        <v>1100000</v>
      </c>
      <c r="G459" s="119">
        <v>0</v>
      </c>
      <c r="H459" s="135">
        <f t="shared" si="86"/>
        <v>0</v>
      </c>
      <c r="I459" s="118"/>
      <c r="J459" s="118"/>
      <c r="K459" s="118"/>
      <c r="L459" s="118"/>
      <c r="M459" s="118"/>
      <c r="N459" s="118"/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</row>
    <row r="460" spans="1:26" ht="15.75" customHeight="1" x14ac:dyDescent="0.25">
      <c r="A460" s="117"/>
      <c r="B460" s="118">
        <v>421</v>
      </c>
      <c r="C460" s="118" t="s">
        <v>328</v>
      </c>
      <c r="D460" s="126" t="s">
        <v>307</v>
      </c>
      <c r="E460" s="119">
        <v>1100000</v>
      </c>
      <c r="F460" s="119">
        <v>1100000</v>
      </c>
      <c r="G460" s="119">
        <v>0</v>
      </c>
      <c r="H460" s="135">
        <f t="shared" si="86"/>
        <v>0</v>
      </c>
      <c r="I460" s="118"/>
      <c r="J460" s="118"/>
      <c r="K460" s="118"/>
      <c r="L460" s="118"/>
      <c r="M460" s="118"/>
      <c r="N460" s="118"/>
      <c r="O460" s="118"/>
      <c r="P460" s="118"/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</row>
    <row r="461" spans="1:26" ht="15.75" customHeight="1" x14ac:dyDescent="0.25">
      <c r="A461" s="117"/>
      <c r="B461" s="118">
        <v>4213</v>
      </c>
      <c r="C461" s="118" t="s">
        <v>328</v>
      </c>
      <c r="D461" s="126" t="s">
        <v>307</v>
      </c>
      <c r="E461" s="119">
        <v>1100000</v>
      </c>
      <c r="F461" s="119">
        <v>1100000</v>
      </c>
      <c r="G461" s="119">
        <v>0</v>
      </c>
      <c r="H461" s="135">
        <f t="shared" si="86"/>
        <v>0</v>
      </c>
      <c r="I461" s="118"/>
      <c r="J461" s="118"/>
      <c r="K461" s="118"/>
      <c r="L461" s="118"/>
      <c r="M461" s="118"/>
      <c r="N461" s="118"/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</row>
    <row r="462" spans="1:26" s="195" customFormat="1" ht="15.75" customHeight="1" x14ac:dyDescent="0.25">
      <c r="A462" s="188"/>
      <c r="B462" s="189" t="s">
        <v>329</v>
      </c>
      <c r="C462" s="189"/>
      <c r="D462" s="191"/>
      <c r="E462" s="192">
        <f t="shared" ref="E462:F462" si="112">SUM(E464, )</f>
        <v>100000</v>
      </c>
      <c r="F462" s="192">
        <f t="shared" si="112"/>
        <v>100000</v>
      </c>
      <c r="G462" s="192">
        <v>0</v>
      </c>
      <c r="H462" s="193">
        <f t="shared" si="86"/>
        <v>0</v>
      </c>
      <c r="I462" s="194"/>
      <c r="J462" s="194"/>
      <c r="K462" s="194"/>
      <c r="L462" s="194"/>
      <c r="M462" s="194"/>
      <c r="N462" s="194"/>
      <c r="O462" s="194"/>
      <c r="P462" s="194"/>
      <c r="Q462" s="194"/>
      <c r="R462" s="194"/>
      <c r="S462" s="194"/>
      <c r="T462" s="194"/>
      <c r="U462" s="194"/>
      <c r="V462" s="194"/>
      <c r="W462" s="194"/>
      <c r="X462" s="194"/>
      <c r="Y462" s="194"/>
      <c r="Z462" s="194"/>
    </row>
    <row r="463" spans="1:26" ht="15.75" customHeight="1" x14ac:dyDescent="0.25">
      <c r="A463" s="117"/>
      <c r="B463" s="118" t="s">
        <v>330</v>
      </c>
      <c r="C463" s="118"/>
      <c r="D463" s="126"/>
      <c r="E463" s="119">
        <v>100000</v>
      </c>
      <c r="F463" s="119">
        <v>100000</v>
      </c>
      <c r="G463" s="119">
        <v>0</v>
      </c>
      <c r="H463" s="135">
        <f t="shared" si="86"/>
        <v>0</v>
      </c>
      <c r="I463" s="118"/>
      <c r="J463" s="118"/>
      <c r="K463" s="118"/>
      <c r="L463" s="118"/>
      <c r="M463" s="118"/>
      <c r="N463" s="118"/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</row>
    <row r="464" spans="1:26" ht="15.75" customHeight="1" x14ac:dyDescent="0.25">
      <c r="A464" s="117"/>
      <c r="B464" s="118">
        <v>4</v>
      </c>
      <c r="C464" s="118" t="s">
        <v>331</v>
      </c>
      <c r="D464" s="126" t="s">
        <v>307</v>
      </c>
      <c r="E464" s="119">
        <v>100000</v>
      </c>
      <c r="F464" s="119">
        <v>100000</v>
      </c>
      <c r="G464" s="119">
        <v>0</v>
      </c>
      <c r="H464" s="135">
        <f t="shared" si="86"/>
        <v>0</v>
      </c>
      <c r="I464" s="118"/>
      <c r="J464" s="118"/>
      <c r="K464" s="118"/>
      <c r="L464" s="118"/>
      <c r="M464" s="118"/>
      <c r="N464" s="118"/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</row>
    <row r="465" spans="1:26" ht="15.75" customHeight="1" x14ac:dyDescent="0.25">
      <c r="A465" s="117"/>
      <c r="B465" s="118">
        <v>42</v>
      </c>
      <c r="C465" s="118" t="s">
        <v>332</v>
      </c>
      <c r="D465" s="126" t="s">
        <v>307</v>
      </c>
      <c r="E465" s="119">
        <v>100000</v>
      </c>
      <c r="F465" s="119">
        <v>100000</v>
      </c>
      <c r="G465" s="119">
        <v>0</v>
      </c>
      <c r="H465" s="135">
        <f t="shared" si="86"/>
        <v>0</v>
      </c>
      <c r="I465" s="118"/>
      <c r="J465" s="118"/>
      <c r="K465" s="118"/>
      <c r="L465" s="118"/>
      <c r="M465" s="118"/>
      <c r="N465" s="118"/>
      <c r="O465" s="118"/>
      <c r="P465" s="118"/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</row>
    <row r="466" spans="1:26" ht="15.75" customHeight="1" x14ac:dyDescent="0.25">
      <c r="A466" s="117"/>
      <c r="B466" s="118">
        <v>421</v>
      </c>
      <c r="C466" s="118" t="s">
        <v>328</v>
      </c>
      <c r="D466" s="126" t="s">
        <v>307</v>
      </c>
      <c r="E466" s="119">
        <v>100000</v>
      </c>
      <c r="F466" s="119">
        <v>100000</v>
      </c>
      <c r="G466" s="119">
        <v>0</v>
      </c>
      <c r="H466" s="135">
        <f t="shared" si="86"/>
        <v>0</v>
      </c>
      <c r="I466" s="118"/>
      <c r="J466" s="118"/>
      <c r="K466" s="118"/>
      <c r="L466" s="118"/>
      <c r="M466" s="118"/>
      <c r="N466" s="118"/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</row>
    <row r="467" spans="1:26" ht="15.75" customHeight="1" x14ac:dyDescent="0.25">
      <c r="A467" s="117"/>
      <c r="B467" s="118">
        <v>4214</v>
      </c>
      <c r="C467" s="118" t="s">
        <v>165</v>
      </c>
      <c r="D467" s="126" t="s">
        <v>307</v>
      </c>
      <c r="E467" s="119">
        <v>100000</v>
      </c>
      <c r="F467" s="119">
        <v>100000</v>
      </c>
      <c r="G467" s="119">
        <v>0</v>
      </c>
      <c r="H467" s="135">
        <f t="shared" si="86"/>
        <v>0</v>
      </c>
      <c r="I467" s="118"/>
      <c r="J467" s="118"/>
      <c r="K467" s="118"/>
      <c r="L467" s="118"/>
      <c r="M467" s="118"/>
      <c r="N467" s="118"/>
      <c r="O467" s="118"/>
      <c r="P467" s="118"/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</row>
    <row r="468" spans="1:26" s="195" customFormat="1" ht="15.75" customHeight="1" x14ac:dyDescent="0.25">
      <c r="A468" s="188"/>
      <c r="B468" s="189" t="s">
        <v>333</v>
      </c>
      <c r="C468" s="189"/>
      <c r="D468" s="191"/>
      <c r="E468" s="192">
        <f t="shared" ref="E468:F468" si="113">SUM(E470)</f>
        <v>80000</v>
      </c>
      <c r="F468" s="192">
        <f t="shared" si="113"/>
        <v>80000</v>
      </c>
      <c r="G468" s="192">
        <v>12615.81</v>
      </c>
      <c r="H468" s="193">
        <f t="shared" si="86"/>
        <v>0.15769762499999998</v>
      </c>
      <c r="I468" s="194"/>
      <c r="J468" s="194"/>
      <c r="K468" s="194"/>
      <c r="L468" s="194"/>
      <c r="M468" s="194"/>
      <c r="N468" s="194"/>
      <c r="O468" s="194"/>
      <c r="P468" s="194"/>
      <c r="Q468" s="194"/>
      <c r="R468" s="194"/>
      <c r="S468" s="194"/>
      <c r="T468" s="194"/>
      <c r="U468" s="194"/>
      <c r="V468" s="194"/>
      <c r="W468" s="194"/>
      <c r="X468" s="194"/>
      <c r="Y468" s="194"/>
      <c r="Z468" s="194"/>
    </row>
    <row r="469" spans="1:26" ht="15.75" customHeight="1" x14ac:dyDescent="0.25">
      <c r="A469" s="117"/>
      <c r="B469" s="118" t="s">
        <v>334</v>
      </c>
      <c r="C469" s="118"/>
      <c r="D469" s="126"/>
      <c r="E469" s="119">
        <v>80000</v>
      </c>
      <c r="F469" s="119">
        <v>80000</v>
      </c>
      <c r="G469" s="119">
        <v>12615.81</v>
      </c>
      <c r="H469" s="135">
        <f t="shared" si="86"/>
        <v>0.15769762499999998</v>
      </c>
      <c r="I469" s="118"/>
      <c r="J469" s="118"/>
      <c r="K469" s="118"/>
      <c r="L469" s="118"/>
      <c r="M469" s="118"/>
      <c r="N469" s="118"/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</row>
    <row r="470" spans="1:26" ht="15.75" customHeight="1" x14ac:dyDescent="0.25">
      <c r="A470" s="117"/>
      <c r="B470" s="118">
        <v>3</v>
      </c>
      <c r="C470" s="118" t="s">
        <v>35</v>
      </c>
      <c r="D470" s="126" t="s">
        <v>307</v>
      </c>
      <c r="E470" s="119">
        <f t="shared" ref="E470:F470" si="114">SUM(E471)</f>
        <v>80000</v>
      </c>
      <c r="F470" s="119">
        <f t="shared" si="114"/>
        <v>80000</v>
      </c>
      <c r="G470" s="119">
        <v>12615.81</v>
      </c>
      <c r="H470" s="135">
        <f t="shared" si="86"/>
        <v>0.15769762499999998</v>
      </c>
      <c r="I470" s="118"/>
      <c r="J470" s="118"/>
      <c r="K470" s="118"/>
      <c r="L470" s="118"/>
      <c r="M470" s="118"/>
      <c r="N470" s="118"/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</row>
    <row r="471" spans="1:26" ht="15.75" customHeight="1" x14ac:dyDescent="0.25">
      <c r="A471" s="117"/>
      <c r="B471" s="118">
        <v>32</v>
      </c>
      <c r="C471" s="118" t="s">
        <v>296</v>
      </c>
      <c r="D471" s="126" t="s">
        <v>307</v>
      </c>
      <c r="E471" s="119">
        <f t="shared" ref="E471:F471" si="115">SUM(E472)</f>
        <v>80000</v>
      </c>
      <c r="F471" s="119">
        <f t="shared" si="115"/>
        <v>80000</v>
      </c>
      <c r="G471" s="119">
        <v>12615.81</v>
      </c>
      <c r="H471" s="135">
        <f t="shared" si="86"/>
        <v>0.15769762499999998</v>
      </c>
      <c r="I471" s="118"/>
      <c r="J471" s="118"/>
      <c r="K471" s="118"/>
      <c r="L471" s="118"/>
      <c r="M471" s="118"/>
      <c r="N471" s="118"/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</row>
    <row r="472" spans="1:26" ht="15.75" customHeight="1" x14ac:dyDescent="0.25">
      <c r="A472" s="117"/>
      <c r="B472" s="118">
        <v>323</v>
      </c>
      <c r="C472" s="118" t="s">
        <v>241</v>
      </c>
      <c r="D472" s="126" t="s">
        <v>307</v>
      </c>
      <c r="E472" s="119">
        <v>80000</v>
      </c>
      <c r="F472" s="119">
        <v>80000</v>
      </c>
      <c r="G472" s="119">
        <v>12615.81</v>
      </c>
      <c r="H472" s="135">
        <f t="shared" si="86"/>
        <v>0.15769762499999998</v>
      </c>
      <c r="I472" s="118"/>
      <c r="J472" s="118"/>
      <c r="K472" s="118"/>
      <c r="L472" s="118"/>
      <c r="M472" s="118"/>
      <c r="N472" s="118"/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</row>
    <row r="473" spans="1:26" ht="15.75" customHeight="1" x14ac:dyDescent="0.25">
      <c r="A473" s="117"/>
      <c r="B473" s="118">
        <v>3234</v>
      </c>
      <c r="C473" s="118" t="s">
        <v>241</v>
      </c>
      <c r="D473" s="126" t="s">
        <v>307</v>
      </c>
      <c r="E473" s="119">
        <v>80000</v>
      </c>
      <c r="F473" s="119">
        <v>80000</v>
      </c>
      <c r="G473" s="119">
        <v>12615.81</v>
      </c>
      <c r="H473" s="135">
        <f t="shared" si="86"/>
        <v>0.15769762499999998</v>
      </c>
      <c r="I473" s="118"/>
      <c r="J473" s="118"/>
      <c r="K473" s="118"/>
      <c r="L473" s="118"/>
      <c r="M473" s="118"/>
      <c r="N473" s="118"/>
      <c r="O473" s="118"/>
      <c r="P473" s="118"/>
      <c r="Q473" s="118"/>
      <c r="R473" s="118"/>
      <c r="S473" s="118"/>
      <c r="T473" s="118"/>
      <c r="U473" s="118"/>
      <c r="V473" s="118"/>
      <c r="W473" s="118"/>
      <c r="X473" s="118"/>
      <c r="Y473" s="118"/>
      <c r="Z473" s="118"/>
    </row>
    <row r="474" spans="1:26" s="195" customFormat="1" ht="15.75" customHeight="1" x14ac:dyDescent="0.25">
      <c r="A474" s="188"/>
      <c r="B474" s="189" t="s">
        <v>335</v>
      </c>
      <c r="C474" s="189"/>
      <c r="D474" s="191"/>
      <c r="E474" s="192">
        <f t="shared" ref="E474:F474" si="116">SUM(E476)</f>
        <v>130000</v>
      </c>
      <c r="F474" s="192">
        <f t="shared" si="116"/>
        <v>130000</v>
      </c>
      <c r="G474" s="192">
        <v>72955.59</v>
      </c>
      <c r="H474" s="193">
        <f t="shared" si="86"/>
        <v>0.56119684615384613</v>
      </c>
      <c r="I474" s="194"/>
      <c r="J474" s="194"/>
      <c r="K474" s="194"/>
      <c r="L474" s="194"/>
      <c r="M474" s="194"/>
      <c r="N474" s="194"/>
      <c r="O474" s="194"/>
      <c r="P474" s="194"/>
      <c r="Q474" s="194"/>
      <c r="R474" s="194"/>
      <c r="S474" s="194"/>
      <c r="T474" s="194"/>
      <c r="U474" s="194"/>
      <c r="V474" s="194"/>
      <c r="W474" s="194"/>
      <c r="X474" s="194"/>
      <c r="Y474" s="194"/>
      <c r="Z474" s="194"/>
    </row>
    <row r="475" spans="1:26" ht="15.75" customHeight="1" x14ac:dyDescent="0.25">
      <c r="A475" s="117"/>
      <c r="B475" s="118" t="s">
        <v>336</v>
      </c>
      <c r="C475" s="118"/>
      <c r="D475" s="126"/>
      <c r="E475" s="119">
        <v>130000</v>
      </c>
      <c r="F475" s="119">
        <v>130000</v>
      </c>
      <c r="G475" s="119">
        <v>72955.59</v>
      </c>
      <c r="H475" s="135">
        <f t="shared" si="86"/>
        <v>0.56119684615384613</v>
      </c>
      <c r="I475" s="118"/>
      <c r="J475" s="118"/>
      <c r="K475" s="118"/>
      <c r="L475" s="118"/>
      <c r="M475" s="118"/>
      <c r="N475" s="118"/>
      <c r="O475" s="118"/>
      <c r="P475" s="118"/>
      <c r="Q475" s="118"/>
      <c r="R475" s="118"/>
      <c r="S475" s="118"/>
      <c r="T475" s="118"/>
      <c r="U475" s="118"/>
      <c r="V475" s="118"/>
      <c r="W475" s="118"/>
      <c r="X475" s="118"/>
      <c r="Y475" s="118"/>
      <c r="Z475" s="118"/>
    </row>
    <row r="476" spans="1:26" ht="15.75" customHeight="1" x14ac:dyDescent="0.25">
      <c r="A476" s="117"/>
      <c r="B476" s="118">
        <v>3</v>
      </c>
      <c r="C476" s="118" t="s">
        <v>35</v>
      </c>
      <c r="D476" s="126" t="s">
        <v>337</v>
      </c>
      <c r="E476" s="119">
        <f t="shared" ref="E476:F476" si="117">SUM(E477)</f>
        <v>130000</v>
      </c>
      <c r="F476" s="119">
        <f t="shared" si="117"/>
        <v>130000</v>
      </c>
      <c r="G476" s="119">
        <f>SUM(G477,G480)</f>
        <v>72955.59</v>
      </c>
      <c r="H476" s="135">
        <f t="shared" si="86"/>
        <v>0.56119684615384613</v>
      </c>
      <c r="I476" s="118"/>
      <c r="J476" s="118"/>
      <c r="K476" s="118"/>
      <c r="L476" s="118"/>
      <c r="M476" s="118"/>
      <c r="N476" s="118"/>
      <c r="O476" s="118"/>
      <c r="P476" s="118"/>
      <c r="Q476" s="118"/>
      <c r="R476" s="118"/>
      <c r="S476" s="118"/>
      <c r="T476" s="118"/>
      <c r="U476" s="118"/>
      <c r="V476" s="118"/>
      <c r="W476" s="118"/>
      <c r="X476" s="118"/>
      <c r="Y476" s="118"/>
      <c r="Z476" s="118"/>
    </row>
    <row r="477" spans="1:26" ht="15.75" customHeight="1" x14ac:dyDescent="0.25">
      <c r="A477" s="117"/>
      <c r="B477" s="118">
        <v>32</v>
      </c>
      <c r="C477" s="118" t="s">
        <v>296</v>
      </c>
      <c r="D477" s="126" t="s">
        <v>337</v>
      </c>
      <c r="E477" s="119">
        <v>130000</v>
      </c>
      <c r="F477" s="119">
        <v>130000</v>
      </c>
      <c r="G477" s="119">
        <v>60524.34</v>
      </c>
      <c r="H477" s="135">
        <f t="shared" si="86"/>
        <v>0.46557184615384611</v>
      </c>
      <c r="I477" s="118"/>
      <c r="J477" s="118"/>
      <c r="K477" s="118"/>
      <c r="L477" s="118"/>
      <c r="M477" s="118"/>
      <c r="N477" s="118"/>
      <c r="O477" s="118"/>
      <c r="P477" s="118"/>
      <c r="Q477" s="118"/>
      <c r="R477" s="118"/>
      <c r="S477" s="118"/>
      <c r="T477" s="118"/>
      <c r="U477" s="118"/>
      <c r="V477" s="118"/>
      <c r="W477" s="118"/>
      <c r="X477" s="118"/>
      <c r="Y477" s="118"/>
      <c r="Z477" s="118"/>
    </row>
    <row r="478" spans="1:26" ht="15.75" customHeight="1" x14ac:dyDescent="0.25">
      <c r="A478" s="117"/>
      <c r="B478" s="118">
        <v>322</v>
      </c>
      <c r="C478" s="118" t="s">
        <v>308</v>
      </c>
      <c r="D478" s="126" t="s">
        <v>337</v>
      </c>
      <c r="E478" s="119">
        <v>100000</v>
      </c>
      <c r="F478" s="119">
        <v>100000</v>
      </c>
      <c r="G478" s="119">
        <v>60524.34</v>
      </c>
      <c r="H478" s="135">
        <f t="shared" si="86"/>
        <v>0.60524339999999999</v>
      </c>
      <c r="I478" s="118"/>
      <c r="J478" s="118"/>
      <c r="K478" s="118"/>
      <c r="L478" s="118"/>
      <c r="M478" s="118"/>
      <c r="N478" s="118"/>
      <c r="O478" s="118"/>
      <c r="P478" s="118"/>
      <c r="Q478" s="118"/>
      <c r="R478" s="118"/>
      <c r="S478" s="118"/>
      <c r="T478" s="118"/>
      <c r="U478" s="118"/>
      <c r="V478" s="118"/>
      <c r="W478" s="118"/>
      <c r="X478" s="118"/>
      <c r="Y478" s="118"/>
      <c r="Z478" s="118"/>
    </row>
    <row r="479" spans="1:26" ht="15.75" customHeight="1" x14ac:dyDescent="0.25">
      <c r="A479" s="117"/>
      <c r="B479" s="118">
        <v>3224</v>
      </c>
      <c r="C479" s="118" t="s">
        <v>323</v>
      </c>
      <c r="D479" s="126" t="s">
        <v>337</v>
      </c>
      <c r="E479" s="119">
        <v>100000</v>
      </c>
      <c r="F479" s="119">
        <v>100000</v>
      </c>
      <c r="G479" s="119">
        <v>60524.34</v>
      </c>
      <c r="H479" s="135">
        <f t="shared" si="86"/>
        <v>0.60524339999999999</v>
      </c>
      <c r="I479" s="118"/>
      <c r="J479" s="118"/>
      <c r="K479" s="118"/>
      <c r="L479" s="118"/>
      <c r="M479" s="118"/>
      <c r="N479" s="118"/>
      <c r="O479" s="118"/>
      <c r="P479" s="118"/>
      <c r="Q479" s="118"/>
      <c r="R479" s="118"/>
      <c r="S479" s="118"/>
      <c r="T479" s="118"/>
      <c r="U479" s="118"/>
      <c r="V479" s="118"/>
      <c r="W479" s="118"/>
      <c r="X479" s="118"/>
      <c r="Y479" s="118"/>
      <c r="Z479" s="118"/>
    </row>
    <row r="480" spans="1:26" ht="15.75" customHeight="1" x14ac:dyDescent="0.25">
      <c r="A480" s="117"/>
      <c r="B480" s="118">
        <v>323</v>
      </c>
      <c r="C480" s="118" t="s">
        <v>241</v>
      </c>
      <c r="D480" s="126" t="s">
        <v>337</v>
      </c>
      <c r="E480" s="119">
        <v>30000</v>
      </c>
      <c r="F480" s="119">
        <v>30000</v>
      </c>
      <c r="G480" s="119">
        <v>12431.25</v>
      </c>
      <c r="H480" s="135">
        <f t="shared" si="86"/>
        <v>0.41437499999999999</v>
      </c>
      <c r="I480" s="118"/>
      <c r="J480" s="118"/>
      <c r="K480" s="118"/>
      <c r="L480" s="118"/>
      <c r="M480" s="118"/>
      <c r="N480" s="118"/>
      <c r="O480" s="118"/>
      <c r="P480" s="118"/>
      <c r="Q480" s="118"/>
      <c r="R480" s="118"/>
      <c r="S480" s="118"/>
      <c r="T480" s="118"/>
      <c r="U480" s="118"/>
      <c r="V480" s="118"/>
      <c r="W480" s="118"/>
      <c r="X480" s="118"/>
      <c r="Y480" s="118"/>
      <c r="Z480" s="118"/>
    </row>
    <row r="481" spans="1:26" ht="15.75" customHeight="1" x14ac:dyDescent="0.25">
      <c r="A481" s="117"/>
      <c r="B481" s="118">
        <v>3232</v>
      </c>
      <c r="C481" s="118" t="s">
        <v>241</v>
      </c>
      <c r="D481" s="126" t="s">
        <v>337</v>
      </c>
      <c r="E481" s="119">
        <v>30000</v>
      </c>
      <c r="F481" s="119">
        <v>30000</v>
      </c>
      <c r="G481" s="119">
        <v>12431.25</v>
      </c>
      <c r="H481" s="135">
        <f t="shared" si="86"/>
        <v>0.41437499999999999</v>
      </c>
      <c r="I481" s="118"/>
      <c r="J481" s="118"/>
      <c r="K481" s="118"/>
      <c r="L481" s="118"/>
      <c r="M481" s="118"/>
      <c r="N481" s="118"/>
      <c r="O481" s="118"/>
      <c r="P481" s="118"/>
      <c r="Q481" s="118"/>
      <c r="R481" s="118"/>
      <c r="S481" s="118"/>
      <c r="T481" s="118"/>
      <c r="U481" s="118"/>
      <c r="V481" s="118"/>
      <c r="W481" s="118"/>
      <c r="X481" s="118"/>
      <c r="Y481" s="118"/>
      <c r="Z481" s="118"/>
    </row>
    <row r="482" spans="1:26" s="195" customFormat="1" ht="15.75" customHeight="1" x14ac:dyDescent="0.25">
      <c r="A482" s="188"/>
      <c r="B482" s="189" t="s">
        <v>338</v>
      </c>
      <c r="C482" s="189"/>
      <c r="D482" s="191"/>
      <c r="E482" s="192">
        <f t="shared" ref="E482:F482" si="118">SUM(E484)</f>
        <v>120000</v>
      </c>
      <c r="F482" s="192">
        <f t="shared" si="118"/>
        <v>120000</v>
      </c>
      <c r="G482" s="192">
        <v>49506.879999999997</v>
      </c>
      <c r="H482" s="193">
        <f t="shared" ref="H482:H512" si="119">G482/E482</f>
        <v>0.41255733333333333</v>
      </c>
      <c r="I482" s="194"/>
      <c r="J482" s="194"/>
      <c r="K482" s="194"/>
      <c r="L482" s="194"/>
      <c r="M482" s="194"/>
      <c r="N482" s="194"/>
      <c r="O482" s="194"/>
      <c r="P482" s="194"/>
      <c r="Q482" s="194"/>
      <c r="R482" s="194"/>
      <c r="S482" s="194"/>
      <c r="T482" s="194"/>
      <c r="U482" s="194"/>
      <c r="V482" s="194"/>
      <c r="W482" s="194"/>
      <c r="X482" s="194"/>
      <c r="Y482" s="194"/>
      <c r="Z482" s="194"/>
    </row>
    <row r="483" spans="1:26" ht="15.75" customHeight="1" x14ac:dyDescent="0.25">
      <c r="A483" s="117"/>
      <c r="B483" s="118" t="s">
        <v>339</v>
      </c>
      <c r="C483" s="118"/>
      <c r="D483" s="126"/>
      <c r="E483" s="119">
        <v>120000</v>
      </c>
      <c r="F483" s="119">
        <v>120000</v>
      </c>
      <c r="G483" s="119">
        <v>49506.879999999997</v>
      </c>
      <c r="H483" s="135">
        <f t="shared" si="119"/>
        <v>0.41255733333333333</v>
      </c>
      <c r="I483" s="118"/>
      <c r="J483" s="118"/>
      <c r="K483" s="118"/>
      <c r="L483" s="118"/>
      <c r="M483" s="118"/>
      <c r="N483" s="118"/>
      <c r="O483" s="118"/>
      <c r="P483" s="118"/>
      <c r="Q483" s="118"/>
      <c r="R483" s="118"/>
      <c r="S483" s="118"/>
      <c r="T483" s="118"/>
      <c r="U483" s="118"/>
      <c r="V483" s="118"/>
      <c r="W483" s="118"/>
      <c r="X483" s="118"/>
      <c r="Y483" s="118"/>
      <c r="Z483" s="118"/>
    </row>
    <row r="484" spans="1:26" ht="15.75" customHeight="1" x14ac:dyDescent="0.25">
      <c r="A484" s="117"/>
      <c r="B484" s="118">
        <v>4</v>
      </c>
      <c r="C484" s="118" t="s">
        <v>340</v>
      </c>
      <c r="D484" s="126" t="s">
        <v>337</v>
      </c>
      <c r="E484" s="119">
        <f t="shared" ref="E484:F484" si="120">SUM(E485)</f>
        <v>120000</v>
      </c>
      <c r="F484" s="119">
        <f t="shared" si="120"/>
        <v>120000</v>
      </c>
      <c r="G484" s="119">
        <v>49506.879999999997</v>
      </c>
      <c r="H484" s="135">
        <f t="shared" si="119"/>
        <v>0.41255733333333333</v>
      </c>
      <c r="I484" s="118"/>
      <c r="J484" s="118"/>
      <c r="K484" s="118"/>
      <c r="L484" s="118"/>
      <c r="M484" s="118"/>
      <c r="N484" s="118"/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18"/>
      <c r="Z484" s="118"/>
    </row>
    <row r="485" spans="1:26" ht="15.75" customHeight="1" x14ac:dyDescent="0.25">
      <c r="A485" s="117"/>
      <c r="B485" s="118">
        <v>42</v>
      </c>
      <c r="C485" s="118" t="s">
        <v>341</v>
      </c>
      <c r="D485" s="126" t="s">
        <v>337</v>
      </c>
      <c r="E485" s="119">
        <f t="shared" ref="E485:F485" si="121">SUM(E486)</f>
        <v>120000</v>
      </c>
      <c r="F485" s="119">
        <f t="shared" si="121"/>
        <v>120000</v>
      </c>
      <c r="G485" s="119">
        <v>49506.879999999997</v>
      </c>
      <c r="H485" s="135">
        <f t="shared" si="119"/>
        <v>0.41255733333333333</v>
      </c>
      <c r="I485" s="118"/>
      <c r="J485" s="118"/>
      <c r="K485" s="118"/>
      <c r="L485" s="118"/>
      <c r="M485" s="118"/>
      <c r="N485" s="118"/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18"/>
      <c r="Z485" s="118"/>
    </row>
    <row r="486" spans="1:26" ht="15.75" customHeight="1" x14ac:dyDescent="0.25">
      <c r="A486" s="117"/>
      <c r="B486" s="118">
        <v>421</v>
      </c>
      <c r="C486" s="118" t="s">
        <v>328</v>
      </c>
      <c r="D486" s="126" t="s">
        <v>337</v>
      </c>
      <c r="E486" s="119">
        <v>120000</v>
      </c>
      <c r="F486" s="119">
        <v>120000</v>
      </c>
      <c r="G486" s="119">
        <v>49506.879999999997</v>
      </c>
      <c r="H486" s="135">
        <f t="shared" si="119"/>
        <v>0.41255733333333333</v>
      </c>
      <c r="I486" s="118"/>
      <c r="J486" s="118"/>
      <c r="K486" s="118"/>
      <c r="L486" s="118"/>
      <c r="M486" s="118"/>
      <c r="N486" s="118"/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18"/>
      <c r="Z486" s="118"/>
    </row>
    <row r="487" spans="1:26" ht="15.75" customHeight="1" x14ac:dyDescent="0.25">
      <c r="A487" s="117"/>
      <c r="B487" s="118">
        <v>4214</v>
      </c>
      <c r="C487" s="118" t="s">
        <v>342</v>
      </c>
      <c r="D487" s="126" t="s">
        <v>337</v>
      </c>
      <c r="E487" s="119">
        <v>120000</v>
      </c>
      <c r="F487" s="119">
        <v>120000</v>
      </c>
      <c r="G487" s="119">
        <v>49506.879999999997</v>
      </c>
      <c r="H487" s="135">
        <f t="shared" si="119"/>
        <v>0.41255733333333333</v>
      </c>
      <c r="I487" s="118"/>
      <c r="J487" s="118"/>
      <c r="K487" s="118"/>
      <c r="L487" s="118"/>
      <c r="M487" s="118"/>
      <c r="N487" s="118"/>
      <c r="O487" s="118"/>
      <c r="P487" s="118"/>
      <c r="Q487" s="118"/>
      <c r="R487" s="118"/>
      <c r="S487" s="118"/>
      <c r="T487" s="118"/>
      <c r="U487" s="118"/>
      <c r="V487" s="118"/>
      <c r="W487" s="118"/>
      <c r="X487" s="118"/>
      <c r="Y487" s="118"/>
      <c r="Z487" s="118"/>
    </row>
    <row r="488" spans="1:26" s="195" customFormat="1" ht="15.75" customHeight="1" x14ac:dyDescent="0.25">
      <c r="A488" s="188"/>
      <c r="B488" s="189" t="s">
        <v>343</v>
      </c>
      <c r="C488" s="189"/>
      <c r="D488" s="191"/>
      <c r="E488" s="192">
        <f t="shared" ref="E488:F488" si="122">SUM(E490)</f>
        <v>110000</v>
      </c>
      <c r="F488" s="192">
        <f t="shared" si="122"/>
        <v>110000</v>
      </c>
      <c r="G488" s="192">
        <v>46033.2</v>
      </c>
      <c r="H488" s="193">
        <f t="shared" si="119"/>
        <v>0.41848363636363634</v>
      </c>
      <c r="I488" s="194"/>
      <c r="J488" s="194"/>
      <c r="K488" s="194"/>
      <c r="L488" s="194"/>
      <c r="M488" s="194"/>
      <c r="N488" s="194"/>
      <c r="O488" s="194"/>
      <c r="P488" s="194"/>
      <c r="Q488" s="194"/>
      <c r="R488" s="194"/>
      <c r="S488" s="194"/>
      <c r="T488" s="194"/>
      <c r="U488" s="194"/>
      <c r="V488" s="194"/>
      <c r="W488" s="194"/>
      <c r="X488" s="194"/>
      <c r="Y488" s="194"/>
      <c r="Z488" s="194"/>
    </row>
    <row r="489" spans="1:26" ht="15.75" customHeight="1" x14ac:dyDescent="0.25">
      <c r="A489" s="117"/>
      <c r="B489" s="118" t="s">
        <v>344</v>
      </c>
      <c r="C489" s="118"/>
      <c r="D489" s="126" t="s">
        <v>295</v>
      </c>
      <c r="E489" s="119">
        <v>110000</v>
      </c>
      <c r="F489" s="119">
        <v>110000</v>
      </c>
      <c r="G489" s="119">
        <v>46033.2</v>
      </c>
      <c r="H489" s="135">
        <f t="shared" si="119"/>
        <v>0.41848363636363634</v>
      </c>
      <c r="I489" s="118"/>
      <c r="J489" s="118"/>
      <c r="K489" s="118"/>
      <c r="L489" s="118"/>
      <c r="M489" s="118"/>
      <c r="N489" s="118"/>
      <c r="O489" s="118"/>
      <c r="P489" s="118"/>
      <c r="Q489" s="118"/>
      <c r="R489" s="118"/>
      <c r="S489" s="118"/>
      <c r="T489" s="118"/>
      <c r="U489" s="118"/>
      <c r="V489" s="118"/>
      <c r="W489" s="118"/>
      <c r="X489" s="118"/>
      <c r="Y489" s="118"/>
      <c r="Z489" s="118"/>
    </row>
    <row r="490" spans="1:26" ht="15.75" customHeight="1" x14ac:dyDescent="0.25">
      <c r="A490" s="117"/>
      <c r="B490" s="118">
        <v>3</v>
      </c>
      <c r="C490" s="118" t="s">
        <v>35</v>
      </c>
      <c r="D490" s="126" t="s">
        <v>295</v>
      </c>
      <c r="E490" s="119">
        <f t="shared" ref="E490:F490" si="123">SUM(E491)</f>
        <v>110000</v>
      </c>
      <c r="F490" s="119">
        <f t="shared" si="123"/>
        <v>110000</v>
      </c>
      <c r="G490" s="119">
        <v>46033.2</v>
      </c>
      <c r="H490" s="135">
        <f t="shared" si="119"/>
        <v>0.41848363636363634</v>
      </c>
      <c r="I490" s="118"/>
      <c r="J490" s="118"/>
      <c r="K490" s="118"/>
      <c r="L490" s="118"/>
      <c r="M490" s="118"/>
      <c r="N490" s="118"/>
      <c r="O490" s="118"/>
      <c r="P490" s="118"/>
      <c r="Q490" s="118"/>
      <c r="R490" s="118"/>
      <c r="S490" s="118"/>
      <c r="T490" s="118"/>
      <c r="U490" s="118"/>
      <c r="V490" s="118"/>
      <c r="W490" s="118"/>
      <c r="X490" s="118"/>
      <c r="Y490" s="118"/>
      <c r="Z490" s="118"/>
    </row>
    <row r="491" spans="1:26" ht="15.75" customHeight="1" x14ac:dyDescent="0.25">
      <c r="A491" s="117"/>
      <c r="B491" s="118">
        <v>32</v>
      </c>
      <c r="C491" s="118" t="s">
        <v>296</v>
      </c>
      <c r="D491" s="126" t="s">
        <v>295</v>
      </c>
      <c r="E491" s="119">
        <f t="shared" ref="E491:F491" si="124">SUM(E492)</f>
        <v>110000</v>
      </c>
      <c r="F491" s="119">
        <f t="shared" si="124"/>
        <v>110000</v>
      </c>
      <c r="G491" s="119">
        <v>46033.2</v>
      </c>
      <c r="H491" s="135">
        <f t="shared" si="119"/>
        <v>0.41848363636363634</v>
      </c>
      <c r="I491" s="118"/>
      <c r="J491" s="118"/>
      <c r="K491" s="118"/>
      <c r="L491" s="118"/>
      <c r="M491" s="118"/>
      <c r="N491" s="118"/>
      <c r="O491" s="118"/>
      <c r="P491" s="118"/>
      <c r="Q491" s="118"/>
      <c r="R491" s="118"/>
      <c r="S491" s="118"/>
      <c r="T491" s="118"/>
      <c r="U491" s="118"/>
      <c r="V491" s="118"/>
      <c r="W491" s="118"/>
      <c r="X491" s="118"/>
      <c r="Y491" s="118"/>
      <c r="Z491" s="118"/>
    </row>
    <row r="492" spans="1:26" ht="15.75" customHeight="1" x14ac:dyDescent="0.25">
      <c r="A492" s="117"/>
      <c r="B492" s="118">
        <v>323</v>
      </c>
      <c r="C492" s="118" t="s">
        <v>241</v>
      </c>
      <c r="D492" s="126" t="s">
        <v>298</v>
      </c>
      <c r="E492" s="119">
        <v>110000</v>
      </c>
      <c r="F492" s="119">
        <v>110000</v>
      </c>
      <c r="G492" s="119">
        <v>46033.2</v>
      </c>
      <c r="H492" s="135">
        <f t="shared" si="119"/>
        <v>0.41848363636363634</v>
      </c>
      <c r="I492" s="118"/>
      <c r="J492" s="118"/>
      <c r="K492" s="118"/>
      <c r="L492" s="118"/>
      <c r="M492" s="118"/>
      <c r="N492" s="118"/>
      <c r="O492" s="118"/>
      <c r="P492" s="118"/>
      <c r="Q492" s="118"/>
      <c r="R492" s="118"/>
      <c r="S492" s="118"/>
      <c r="T492" s="118"/>
      <c r="U492" s="118"/>
      <c r="V492" s="118"/>
      <c r="W492" s="118"/>
      <c r="X492" s="118"/>
      <c r="Y492" s="118"/>
      <c r="Z492" s="118"/>
    </row>
    <row r="493" spans="1:26" ht="15.75" customHeight="1" x14ac:dyDescent="0.25">
      <c r="A493" s="117"/>
      <c r="B493" s="118">
        <v>3234</v>
      </c>
      <c r="C493" s="118" t="s">
        <v>241</v>
      </c>
      <c r="D493" s="126" t="s">
        <v>298</v>
      </c>
      <c r="E493" s="119">
        <v>110000</v>
      </c>
      <c r="F493" s="119">
        <v>110000</v>
      </c>
      <c r="G493" s="119">
        <v>46033.2</v>
      </c>
      <c r="H493" s="135">
        <f t="shared" si="119"/>
        <v>0.41848363636363634</v>
      </c>
      <c r="I493" s="118"/>
      <c r="J493" s="118"/>
      <c r="K493" s="118"/>
      <c r="L493" s="118"/>
      <c r="M493" s="118"/>
      <c r="N493" s="118"/>
      <c r="O493" s="118"/>
      <c r="P493" s="118"/>
      <c r="Q493" s="118"/>
      <c r="R493" s="118"/>
      <c r="S493" s="118"/>
      <c r="T493" s="118"/>
      <c r="U493" s="118"/>
      <c r="V493" s="118"/>
      <c r="W493" s="118"/>
      <c r="X493" s="118"/>
      <c r="Y493" s="118"/>
      <c r="Z493" s="118"/>
    </row>
    <row r="494" spans="1:26" s="195" customFormat="1" ht="15.75" customHeight="1" x14ac:dyDescent="0.25">
      <c r="A494" s="188"/>
      <c r="B494" s="189" t="s">
        <v>345</v>
      </c>
      <c r="C494" s="189"/>
      <c r="D494" s="191"/>
      <c r="E494" s="192">
        <f t="shared" ref="E494:F494" si="125">SUM(E496, )</f>
        <v>10000</v>
      </c>
      <c r="F494" s="192">
        <f t="shared" si="125"/>
        <v>10000</v>
      </c>
      <c r="G494" s="192">
        <v>2473.61</v>
      </c>
      <c r="H494" s="193">
        <f t="shared" si="119"/>
        <v>0.24736100000000003</v>
      </c>
      <c r="I494" s="194"/>
      <c r="J494" s="194"/>
      <c r="K494" s="194"/>
      <c r="L494" s="194"/>
      <c r="M494" s="194"/>
      <c r="N494" s="194"/>
      <c r="O494" s="194"/>
      <c r="P494" s="194"/>
      <c r="Q494" s="194"/>
      <c r="R494" s="194"/>
      <c r="S494" s="194"/>
      <c r="T494" s="194"/>
      <c r="U494" s="194"/>
      <c r="V494" s="194"/>
      <c r="W494" s="194"/>
      <c r="X494" s="194"/>
      <c r="Y494" s="194"/>
      <c r="Z494" s="194"/>
    </row>
    <row r="495" spans="1:26" ht="15.75" customHeight="1" x14ac:dyDescent="0.25">
      <c r="A495" s="117"/>
      <c r="B495" s="118" t="s">
        <v>346</v>
      </c>
      <c r="C495" s="118"/>
      <c r="D495" s="126"/>
      <c r="E495" s="119">
        <v>10000</v>
      </c>
      <c r="F495" s="119">
        <v>10000</v>
      </c>
      <c r="G495" s="119">
        <v>2473.61</v>
      </c>
      <c r="H495" s="135">
        <f t="shared" si="119"/>
        <v>0.24736100000000003</v>
      </c>
      <c r="I495" s="118"/>
      <c r="J495" s="118"/>
      <c r="K495" s="118"/>
      <c r="L495" s="118"/>
      <c r="M495" s="118"/>
      <c r="N495" s="118"/>
      <c r="O495" s="118"/>
      <c r="P495" s="118"/>
      <c r="Q495" s="118"/>
      <c r="R495" s="118"/>
      <c r="S495" s="118"/>
      <c r="T495" s="118"/>
      <c r="U495" s="118"/>
      <c r="V495" s="118"/>
      <c r="W495" s="118"/>
      <c r="X495" s="118"/>
      <c r="Y495" s="118"/>
      <c r="Z495" s="118"/>
    </row>
    <row r="496" spans="1:26" ht="15.75" customHeight="1" x14ac:dyDescent="0.25">
      <c r="A496" s="117"/>
      <c r="B496" s="118">
        <v>3</v>
      </c>
      <c r="C496" s="118" t="s">
        <v>35</v>
      </c>
      <c r="D496" s="126" t="s">
        <v>295</v>
      </c>
      <c r="E496" s="119">
        <f t="shared" ref="E496:F496" si="126">SUM(E497)</f>
        <v>10000</v>
      </c>
      <c r="F496" s="119">
        <f t="shared" si="126"/>
        <v>10000</v>
      </c>
      <c r="G496" s="119">
        <v>2473.61</v>
      </c>
      <c r="H496" s="135">
        <f t="shared" si="119"/>
        <v>0.24736100000000003</v>
      </c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</row>
    <row r="497" spans="1:26" ht="15.75" customHeight="1" x14ac:dyDescent="0.25">
      <c r="A497" s="117"/>
      <c r="B497" s="118">
        <v>32</v>
      </c>
      <c r="C497" s="118" t="s">
        <v>245</v>
      </c>
      <c r="D497" s="126" t="s">
        <v>295</v>
      </c>
      <c r="E497" s="119">
        <f t="shared" ref="E497:F497" si="127">SUM(E498)</f>
        <v>10000</v>
      </c>
      <c r="F497" s="119">
        <f t="shared" si="127"/>
        <v>10000</v>
      </c>
      <c r="G497" s="119">
        <v>2473.61</v>
      </c>
      <c r="H497" s="135">
        <f t="shared" si="119"/>
        <v>0.24736100000000003</v>
      </c>
      <c r="I497" s="118"/>
      <c r="J497" s="118"/>
      <c r="K497" s="118"/>
      <c r="L497" s="118"/>
      <c r="M497" s="118"/>
      <c r="N497" s="118"/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</row>
    <row r="498" spans="1:26" ht="15.75" customHeight="1" x14ac:dyDescent="0.25">
      <c r="A498" s="117"/>
      <c r="B498" s="118">
        <v>322</v>
      </c>
      <c r="C498" s="118" t="s">
        <v>308</v>
      </c>
      <c r="D498" s="126" t="s">
        <v>295</v>
      </c>
      <c r="E498" s="119">
        <v>10000</v>
      </c>
      <c r="F498" s="119">
        <v>10000</v>
      </c>
      <c r="G498" s="119">
        <v>2473.61</v>
      </c>
      <c r="H498" s="135">
        <f t="shared" si="119"/>
        <v>0.24736100000000003</v>
      </c>
      <c r="I498" s="118"/>
      <c r="J498" s="118"/>
      <c r="K498" s="118"/>
      <c r="L498" s="118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</row>
    <row r="499" spans="1:26" ht="15.75" customHeight="1" x14ac:dyDescent="0.25">
      <c r="A499" s="117"/>
      <c r="B499" s="118">
        <v>3224</v>
      </c>
      <c r="C499" s="118" t="s">
        <v>347</v>
      </c>
      <c r="D499" s="126" t="s">
        <v>298</v>
      </c>
      <c r="E499" s="119">
        <v>10000</v>
      </c>
      <c r="F499" s="119">
        <v>10000</v>
      </c>
      <c r="G499" s="119">
        <v>2473.61</v>
      </c>
      <c r="H499" s="135">
        <f t="shared" si="119"/>
        <v>0.24736100000000003</v>
      </c>
      <c r="I499" s="118"/>
      <c r="J499" s="118"/>
      <c r="K499" s="118"/>
      <c r="L499" s="118"/>
      <c r="M499" s="118"/>
      <c r="N499" s="118"/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</row>
    <row r="500" spans="1:26" ht="15.75" customHeight="1" x14ac:dyDescent="0.25">
      <c r="A500" s="117"/>
      <c r="B500" s="146" t="s">
        <v>348</v>
      </c>
      <c r="C500" s="121"/>
      <c r="D500" s="122"/>
      <c r="E500" s="130">
        <f>SUM(E501,E507,E513,E519,E527,E533,E539,E545,E551,E557,E565)</f>
        <v>858000</v>
      </c>
      <c r="F500" s="130">
        <f>SUM(F501,F507,F513,F519,F527,F533,F539,F545,F551,F557,F565)</f>
        <v>858000</v>
      </c>
      <c r="G500" s="130">
        <f>SUM(G501,G507,G513,G519,G527,G533,G539:G545,G551,G557:G565)</f>
        <v>19879.5</v>
      </c>
      <c r="H500" s="131">
        <f t="shared" si="119"/>
        <v>2.3169580419580421E-2</v>
      </c>
      <c r="I500" s="118"/>
      <c r="J500" s="118"/>
      <c r="K500" s="118"/>
      <c r="L500" s="118"/>
      <c r="M500" s="118"/>
      <c r="N500" s="118"/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</row>
    <row r="501" spans="1:26" s="195" customFormat="1" ht="15.75" customHeight="1" x14ac:dyDescent="0.25">
      <c r="A501" s="188"/>
      <c r="B501" s="189" t="s">
        <v>349</v>
      </c>
      <c r="C501" s="189"/>
      <c r="D501" s="191"/>
      <c r="E501" s="192">
        <f t="shared" ref="E501:F501" si="128">SUM(E503)</f>
        <v>50000</v>
      </c>
      <c r="F501" s="192">
        <f t="shared" si="128"/>
        <v>50000</v>
      </c>
      <c r="G501" s="192">
        <v>2712.5</v>
      </c>
      <c r="H501" s="193">
        <f t="shared" si="119"/>
        <v>5.425E-2</v>
      </c>
      <c r="I501" s="194"/>
      <c r="J501" s="194"/>
      <c r="K501" s="194"/>
      <c r="L501" s="194"/>
      <c r="M501" s="194"/>
      <c r="N501" s="194"/>
      <c r="O501" s="194"/>
      <c r="P501" s="194"/>
      <c r="Q501" s="194"/>
      <c r="R501" s="194"/>
      <c r="S501" s="194"/>
      <c r="T501" s="194"/>
      <c r="U501" s="194"/>
      <c r="V501" s="194"/>
      <c r="W501" s="194"/>
      <c r="X501" s="194"/>
      <c r="Y501" s="194"/>
      <c r="Z501" s="194"/>
    </row>
    <row r="502" spans="1:26" ht="15.75" customHeight="1" x14ac:dyDescent="0.25">
      <c r="A502" s="117"/>
      <c r="B502" s="118" t="s">
        <v>350</v>
      </c>
      <c r="C502" s="118"/>
      <c r="D502" s="126"/>
      <c r="E502" s="119">
        <v>50000</v>
      </c>
      <c r="F502" s="119">
        <v>50000</v>
      </c>
      <c r="G502" s="119">
        <v>2712.5</v>
      </c>
      <c r="H502" s="135">
        <f t="shared" si="119"/>
        <v>5.425E-2</v>
      </c>
      <c r="I502" s="118"/>
      <c r="J502" s="118"/>
      <c r="K502" s="118"/>
      <c r="L502" s="118"/>
      <c r="M502" s="118"/>
      <c r="N502" s="118"/>
      <c r="O502" s="118"/>
      <c r="P502" s="118"/>
      <c r="Q502" s="118"/>
      <c r="R502" s="118"/>
      <c r="S502" s="118"/>
      <c r="T502" s="118"/>
      <c r="U502" s="118"/>
      <c r="V502" s="118"/>
      <c r="W502" s="118"/>
      <c r="X502" s="118"/>
      <c r="Y502" s="118"/>
      <c r="Z502" s="118"/>
    </row>
    <row r="503" spans="1:26" ht="15.75" customHeight="1" x14ac:dyDescent="0.25">
      <c r="A503" s="117"/>
      <c r="B503" s="118">
        <v>3</v>
      </c>
      <c r="C503" s="118" t="s">
        <v>35</v>
      </c>
      <c r="D503" s="126" t="s">
        <v>219</v>
      </c>
      <c r="E503" s="119">
        <f t="shared" ref="E503:F503" si="129">SUM(E504)</f>
        <v>50000</v>
      </c>
      <c r="F503" s="119">
        <f t="shared" si="129"/>
        <v>50000</v>
      </c>
      <c r="G503" s="119">
        <v>2712.5</v>
      </c>
      <c r="H503" s="135">
        <f t="shared" si="119"/>
        <v>5.425E-2</v>
      </c>
      <c r="I503" s="118"/>
      <c r="J503" s="118"/>
      <c r="K503" s="118"/>
      <c r="L503" s="118"/>
      <c r="M503" s="118"/>
      <c r="N503" s="118"/>
      <c r="O503" s="118"/>
      <c r="P503" s="118"/>
      <c r="Q503" s="118"/>
      <c r="R503" s="118"/>
      <c r="S503" s="118"/>
      <c r="T503" s="118"/>
      <c r="U503" s="118"/>
      <c r="V503" s="118"/>
      <c r="W503" s="118"/>
      <c r="X503" s="118"/>
      <c r="Y503" s="118"/>
      <c r="Z503" s="118"/>
    </row>
    <row r="504" spans="1:26" ht="15.75" customHeight="1" x14ac:dyDescent="0.25">
      <c r="A504" s="117"/>
      <c r="B504" s="118">
        <v>32</v>
      </c>
      <c r="C504" s="118" t="s">
        <v>245</v>
      </c>
      <c r="D504" s="126" t="s">
        <v>219</v>
      </c>
      <c r="E504" s="119">
        <f t="shared" ref="E504:F504" si="130">SUM(E505)</f>
        <v>50000</v>
      </c>
      <c r="F504" s="119">
        <f t="shared" si="130"/>
        <v>50000</v>
      </c>
      <c r="G504" s="119">
        <v>2712.5</v>
      </c>
      <c r="H504" s="135">
        <f t="shared" si="119"/>
        <v>5.425E-2</v>
      </c>
      <c r="I504" s="118"/>
      <c r="J504" s="118"/>
      <c r="K504" s="118"/>
      <c r="L504" s="118"/>
      <c r="M504" s="118"/>
      <c r="N504" s="118"/>
      <c r="O504" s="118"/>
      <c r="P504" s="118"/>
      <c r="Q504" s="118"/>
      <c r="R504" s="118"/>
      <c r="S504" s="118"/>
      <c r="T504" s="118"/>
      <c r="U504" s="118"/>
      <c r="V504" s="118"/>
      <c r="W504" s="118"/>
      <c r="X504" s="118"/>
      <c r="Y504" s="118"/>
      <c r="Z504" s="118"/>
    </row>
    <row r="505" spans="1:26" ht="15.75" customHeight="1" x14ac:dyDescent="0.25">
      <c r="A505" s="117"/>
      <c r="B505" s="118">
        <v>323</v>
      </c>
      <c r="C505" s="118" t="s">
        <v>241</v>
      </c>
      <c r="D505" s="126" t="s">
        <v>219</v>
      </c>
      <c r="E505" s="119">
        <v>50000</v>
      </c>
      <c r="F505" s="119">
        <v>50000</v>
      </c>
      <c r="G505" s="119">
        <v>2712.5</v>
      </c>
      <c r="H505" s="135">
        <f t="shared" si="119"/>
        <v>5.425E-2</v>
      </c>
      <c r="I505" s="118"/>
      <c r="J505" s="118"/>
      <c r="K505" s="118"/>
      <c r="L505" s="118"/>
      <c r="M505" s="118"/>
      <c r="N505" s="118"/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18"/>
      <c r="Z505" s="118"/>
    </row>
    <row r="506" spans="1:26" ht="15.75" customHeight="1" x14ac:dyDescent="0.25">
      <c r="A506" s="117"/>
      <c r="B506" s="118">
        <v>3232</v>
      </c>
      <c r="C506" s="118" t="s">
        <v>241</v>
      </c>
      <c r="D506" s="126" t="s">
        <v>222</v>
      </c>
      <c r="E506" s="119">
        <v>50000</v>
      </c>
      <c r="F506" s="119">
        <v>50000</v>
      </c>
      <c r="G506" s="119">
        <v>2712.5</v>
      </c>
      <c r="H506" s="135">
        <f t="shared" si="119"/>
        <v>5.425E-2</v>
      </c>
      <c r="I506" s="118"/>
      <c r="J506" s="118"/>
      <c r="K506" s="118"/>
      <c r="L506" s="118"/>
      <c r="M506" s="118"/>
      <c r="N506" s="118"/>
      <c r="O506" s="118"/>
      <c r="P506" s="118"/>
      <c r="Q506" s="118"/>
      <c r="R506" s="118"/>
      <c r="S506" s="118"/>
      <c r="T506" s="118"/>
      <c r="U506" s="118"/>
      <c r="V506" s="118"/>
      <c r="W506" s="118"/>
      <c r="X506" s="118"/>
      <c r="Y506" s="118"/>
      <c r="Z506" s="118"/>
    </row>
    <row r="507" spans="1:26" s="195" customFormat="1" ht="15.75" customHeight="1" x14ac:dyDescent="0.25">
      <c r="A507" s="188"/>
      <c r="B507" s="189" t="s">
        <v>351</v>
      </c>
      <c r="C507" s="189"/>
      <c r="D507" s="191"/>
      <c r="E507" s="192">
        <f t="shared" ref="E507:F507" si="131">SUM(E509)</f>
        <v>20000</v>
      </c>
      <c r="F507" s="192">
        <f t="shared" si="131"/>
        <v>20000</v>
      </c>
      <c r="G507" s="192">
        <v>0</v>
      </c>
      <c r="H507" s="193">
        <f t="shared" si="119"/>
        <v>0</v>
      </c>
      <c r="I507" s="194"/>
      <c r="J507" s="194"/>
      <c r="K507" s="194"/>
      <c r="L507" s="194"/>
      <c r="M507" s="194"/>
      <c r="N507" s="194"/>
      <c r="O507" s="194"/>
      <c r="P507" s="194"/>
      <c r="Q507" s="194"/>
      <c r="R507" s="194"/>
      <c r="S507" s="194"/>
      <c r="T507" s="194"/>
      <c r="U507" s="194"/>
      <c r="V507" s="194"/>
      <c r="W507" s="194"/>
      <c r="X507" s="194"/>
      <c r="Y507" s="194"/>
      <c r="Z507" s="194"/>
    </row>
    <row r="508" spans="1:26" ht="15.75" customHeight="1" x14ac:dyDescent="0.25">
      <c r="A508" s="117"/>
      <c r="B508" s="118" t="s">
        <v>352</v>
      </c>
      <c r="C508" s="118"/>
      <c r="D508" s="126"/>
      <c r="E508" s="119">
        <v>20000</v>
      </c>
      <c r="F508" s="119">
        <v>20000</v>
      </c>
      <c r="G508" s="119">
        <v>0</v>
      </c>
      <c r="H508" s="135">
        <f t="shared" si="119"/>
        <v>0</v>
      </c>
      <c r="I508" s="118"/>
      <c r="J508" s="118"/>
      <c r="K508" s="118"/>
      <c r="L508" s="118"/>
      <c r="M508" s="118"/>
      <c r="N508" s="118"/>
      <c r="O508" s="118"/>
      <c r="P508" s="118"/>
      <c r="Q508" s="118"/>
      <c r="R508" s="118"/>
      <c r="S508" s="118"/>
      <c r="T508" s="118"/>
      <c r="U508" s="118"/>
      <c r="V508" s="118"/>
      <c r="W508" s="118"/>
      <c r="X508" s="118"/>
      <c r="Y508" s="118"/>
      <c r="Z508" s="118"/>
    </row>
    <row r="509" spans="1:26" ht="15.75" customHeight="1" x14ac:dyDescent="0.25">
      <c r="A509" s="117"/>
      <c r="B509" s="118">
        <v>4</v>
      </c>
      <c r="C509" s="118" t="s">
        <v>36</v>
      </c>
      <c r="D509" s="126" t="s">
        <v>219</v>
      </c>
      <c r="E509" s="119">
        <f t="shared" ref="E509:F509" si="132">SUM(E510)</f>
        <v>20000</v>
      </c>
      <c r="F509" s="119">
        <f t="shared" si="132"/>
        <v>20000</v>
      </c>
      <c r="G509" s="119">
        <v>0</v>
      </c>
      <c r="H509" s="135">
        <f t="shared" si="119"/>
        <v>0</v>
      </c>
      <c r="I509" s="118"/>
      <c r="J509" s="118"/>
      <c r="K509" s="118"/>
      <c r="L509" s="118"/>
      <c r="M509" s="118"/>
      <c r="N509" s="118"/>
      <c r="O509" s="118"/>
      <c r="P509" s="118"/>
      <c r="Q509" s="118"/>
      <c r="R509" s="118"/>
      <c r="S509" s="118"/>
      <c r="T509" s="118"/>
      <c r="U509" s="118"/>
      <c r="V509" s="118"/>
      <c r="W509" s="118"/>
      <c r="X509" s="118"/>
      <c r="Y509" s="118"/>
      <c r="Z509" s="118"/>
    </row>
    <row r="510" spans="1:26" ht="15.75" customHeight="1" x14ac:dyDescent="0.25">
      <c r="A510" s="117"/>
      <c r="B510" s="118">
        <v>42</v>
      </c>
      <c r="C510" s="118" t="s">
        <v>353</v>
      </c>
      <c r="D510" s="126" t="s">
        <v>219</v>
      </c>
      <c r="E510" s="119">
        <f t="shared" ref="E510:F510" si="133">SUM(E511)</f>
        <v>20000</v>
      </c>
      <c r="F510" s="119">
        <f t="shared" si="133"/>
        <v>20000</v>
      </c>
      <c r="G510" s="119">
        <v>0</v>
      </c>
      <c r="H510" s="135">
        <f t="shared" si="119"/>
        <v>0</v>
      </c>
      <c r="I510" s="118"/>
      <c r="J510" s="118"/>
      <c r="K510" s="118"/>
      <c r="L510" s="118"/>
      <c r="M510" s="118"/>
      <c r="N510" s="118"/>
      <c r="O510" s="118"/>
      <c r="P510" s="118"/>
      <c r="Q510" s="118"/>
      <c r="R510" s="118"/>
      <c r="S510" s="118"/>
      <c r="T510" s="118"/>
      <c r="U510" s="118"/>
      <c r="V510" s="118"/>
      <c r="W510" s="118"/>
      <c r="X510" s="118"/>
      <c r="Y510" s="118"/>
      <c r="Z510" s="118"/>
    </row>
    <row r="511" spans="1:26" ht="15.75" customHeight="1" x14ac:dyDescent="0.25">
      <c r="A511" s="117"/>
      <c r="B511" s="118">
        <v>421</v>
      </c>
      <c r="C511" s="118" t="s">
        <v>221</v>
      </c>
      <c r="D511" s="126" t="s">
        <v>219</v>
      </c>
      <c r="E511" s="119">
        <v>20000</v>
      </c>
      <c r="F511" s="119">
        <v>20000</v>
      </c>
      <c r="G511" s="119">
        <v>0</v>
      </c>
      <c r="H511" s="135">
        <f t="shared" si="119"/>
        <v>0</v>
      </c>
      <c r="I511" s="118"/>
      <c r="J511" s="118"/>
      <c r="K511" s="118"/>
      <c r="L511" s="118"/>
      <c r="M511" s="118"/>
      <c r="N511" s="118"/>
      <c r="O511" s="118"/>
      <c r="P511" s="118"/>
      <c r="Q511" s="118"/>
      <c r="R511" s="118"/>
      <c r="S511" s="118"/>
      <c r="T511" s="118"/>
      <c r="U511" s="118"/>
      <c r="V511" s="118"/>
      <c r="W511" s="118"/>
      <c r="X511" s="118"/>
      <c r="Y511" s="118"/>
      <c r="Z511" s="118"/>
    </row>
    <row r="512" spans="1:26" ht="15.75" customHeight="1" x14ac:dyDescent="0.25">
      <c r="A512" s="117"/>
      <c r="B512" s="118">
        <v>4214</v>
      </c>
      <c r="C512" s="118" t="s">
        <v>354</v>
      </c>
      <c r="D512" s="126" t="s">
        <v>222</v>
      </c>
      <c r="E512" s="119">
        <v>20000</v>
      </c>
      <c r="F512" s="119">
        <v>20000</v>
      </c>
      <c r="G512" s="119">
        <v>0</v>
      </c>
      <c r="H512" s="135">
        <f t="shared" si="119"/>
        <v>0</v>
      </c>
      <c r="I512" s="118"/>
      <c r="J512" s="118"/>
      <c r="K512" s="118"/>
      <c r="L512" s="118"/>
      <c r="M512" s="118"/>
      <c r="N512" s="118"/>
      <c r="O512" s="118"/>
      <c r="P512" s="118"/>
      <c r="Q512" s="118"/>
      <c r="R512" s="118"/>
      <c r="S512" s="118"/>
      <c r="T512" s="118"/>
      <c r="U512" s="118"/>
      <c r="V512" s="118"/>
      <c r="W512" s="118"/>
      <c r="X512" s="118"/>
      <c r="Y512" s="118"/>
      <c r="Z512" s="118"/>
    </row>
    <row r="513" spans="1:26" s="195" customFormat="1" ht="15.75" customHeight="1" x14ac:dyDescent="0.25">
      <c r="A513" s="188"/>
      <c r="B513" s="189" t="s">
        <v>355</v>
      </c>
      <c r="C513" s="189"/>
      <c r="D513" s="191"/>
      <c r="E513" s="192">
        <f t="shared" ref="E513:F513" si="134">SUM(E515, )</f>
        <v>100000</v>
      </c>
      <c r="F513" s="192">
        <f t="shared" si="134"/>
        <v>100000</v>
      </c>
      <c r="G513" s="192">
        <v>0</v>
      </c>
      <c r="H513" s="193">
        <f t="shared" ref="H513:H544" si="135">G513/E513</f>
        <v>0</v>
      </c>
      <c r="I513" s="194"/>
      <c r="J513" s="194"/>
      <c r="K513" s="194"/>
      <c r="L513" s="194"/>
      <c r="M513" s="194"/>
      <c r="N513" s="194"/>
      <c r="O513" s="194"/>
      <c r="P513" s="194"/>
      <c r="Q513" s="194"/>
      <c r="R513" s="194"/>
      <c r="S513" s="194"/>
      <c r="T513" s="194"/>
      <c r="U513" s="194"/>
      <c r="V513" s="194"/>
      <c r="W513" s="194"/>
      <c r="X513" s="194"/>
      <c r="Y513" s="194"/>
      <c r="Z513" s="194"/>
    </row>
    <row r="514" spans="1:26" ht="15.75" customHeight="1" x14ac:dyDescent="0.25">
      <c r="A514" s="117"/>
      <c r="B514" s="118" t="s">
        <v>356</v>
      </c>
      <c r="C514" s="118"/>
      <c r="D514" s="126"/>
      <c r="E514" s="119">
        <v>100000</v>
      </c>
      <c r="F514" s="119">
        <v>100000</v>
      </c>
      <c r="G514" s="119">
        <v>0</v>
      </c>
      <c r="H514" s="135">
        <f t="shared" si="135"/>
        <v>0</v>
      </c>
      <c r="I514" s="118"/>
      <c r="J514" s="118"/>
      <c r="K514" s="118"/>
      <c r="L514" s="118"/>
      <c r="M514" s="118"/>
      <c r="N514" s="118"/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</row>
    <row r="515" spans="1:26" ht="15.75" customHeight="1" x14ac:dyDescent="0.25">
      <c r="A515" s="117"/>
      <c r="B515" s="118">
        <v>4</v>
      </c>
      <c r="C515" s="118" t="s">
        <v>36</v>
      </c>
      <c r="D515" s="126" t="s">
        <v>219</v>
      </c>
      <c r="E515" s="119">
        <f t="shared" ref="E515:F515" si="136">SUM(E516)</f>
        <v>100000</v>
      </c>
      <c r="F515" s="119">
        <f t="shared" si="136"/>
        <v>100000</v>
      </c>
      <c r="G515" s="119">
        <v>0</v>
      </c>
      <c r="H515" s="135">
        <f t="shared" si="135"/>
        <v>0</v>
      </c>
      <c r="I515" s="118"/>
      <c r="J515" s="118"/>
      <c r="K515" s="118"/>
      <c r="L515" s="118"/>
      <c r="M515" s="118"/>
      <c r="N515" s="118"/>
      <c r="O515" s="118"/>
      <c r="P515" s="118"/>
      <c r="Q515" s="118"/>
      <c r="R515" s="118"/>
      <c r="S515" s="118"/>
      <c r="T515" s="118"/>
      <c r="U515" s="118"/>
      <c r="V515" s="118"/>
      <c r="W515" s="118"/>
      <c r="X515" s="118"/>
      <c r="Y515" s="118"/>
      <c r="Z515" s="118"/>
    </row>
    <row r="516" spans="1:26" ht="15.75" customHeight="1" x14ac:dyDescent="0.25">
      <c r="A516" s="117"/>
      <c r="B516" s="118">
        <v>42</v>
      </c>
      <c r="C516" s="118" t="s">
        <v>353</v>
      </c>
      <c r="D516" s="126" t="s">
        <v>219</v>
      </c>
      <c r="E516" s="119">
        <f t="shared" ref="E516:F516" si="137">SUM(E517)</f>
        <v>100000</v>
      </c>
      <c r="F516" s="119">
        <f t="shared" si="137"/>
        <v>100000</v>
      </c>
      <c r="G516" s="119">
        <v>0</v>
      </c>
      <c r="H516" s="135">
        <f t="shared" si="135"/>
        <v>0</v>
      </c>
      <c r="I516" s="118"/>
      <c r="J516" s="118"/>
      <c r="K516" s="118"/>
      <c r="L516" s="118"/>
      <c r="M516" s="118"/>
      <c r="N516" s="118"/>
      <c r="O516" s="118"/>
      <c r="P516" s="118"/>
      <c r="Q516" s="118"/>
      <c r="R516" s="118"/>
      <c r="S516" s="118"/>
      <c r="T516" s="118"/>
      <c r="U516" s="118"/>
      <c r="V516" s="118"/>
      <c r="W516" s="118"/>
      <c r="X516" s="118"/>
      <c r="Y516" s="118"/>
      <c r="Z516" s="118"/>
    </row>
    <row r="517" spans="1:26" ht="15.75" customHeight="1" x14ac:dyDescent="0.25">
      <c r="A517" s="117"/>
      <c r="B517" s="118">
        <v>421</v>
      </c>
      <c r="C517" s="118" t="s">
        <v>221</v>
      </c>
      <c r="D517" s="126" t="s">
        <v>219</v>
      </c>
      <c r="E517" s="119">
        <v>100000</v>
      </c>
      <c r="F517" s="119">
        <v>100000</v>
      </c>
      <c r="G517" s="119">
        <v>0</v>
      </c>
      <c r="H517" s="135">
        <f t="shared" si="135"/>
        <v>0</v>
      </c>
      <c r="I517" s="118"/>
      <c r="J517" s="118"/>
      <c r="K517" s="118"/>
      <c r="L517" s="118"/>
      <c r="M517" s="118"/>
      <c r="N517" s="118"/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18"/>
      <c r="Z517" s="118"/>
    </row>
    <row r="518" spans="1:26" ht="15.75" customHeight="1" x14ac:dyDescent="0.25">
      <c r="A518" s="117"/>
      <c r="B518" s="118">
        <v>4214</v>
      </c>
      <c r="C518" s="118" t="s">
        <v>354</v>
      </c>
      <c r="D518" s="126" t="s">
        <v>222</v>
      </c>
      <c r="E518" s="119">
        <v>100000</v>
      </c>
      <c r="F518" s="119">
        <v>100000</v>
      </c>
      <c r="G518" s="119">
        <v>0</v>
      </c>
      <c r="H518" s="135">
        <f t="shared" si="135"/>
        <v>0</v>
      </c>
      <c r="I518" s="118"/>
      <c r="J518" s="118"/>
      <c r="K518" s="118"/>
      <c r="L518" s="118"/>
      <c r="M518" s="118"/>
      <c r="N518" s="118"/>
      <c r="O518" s="118"/>
      <c r="P518" s="118"/>
      <c r="Q518" s="118"/>
      <c r="R518" s="118"/>
      <c r="S518" s="118"/>
      <c r="T518" s="118"/>
      <c r="U518" s="118"/>
      <c r="V518" s="118"/>
      <c r="W518" s="118"/>
      <c r="X518" s="118"/>
      <c r="Y518" s="118"/>
      <c r="Z518" s="118"/>
    </row>
    <row r="519" spans="1:26" s="195" customFormat="1" ht="15.75" customHeight="1" x14ac:dyDescent="0.25">
      <c r="A519" s="188"/>
      <c r="B519" s="189" t="s">
        <v>357</v>
      </c>
      <c r="C519" s="189"/>
      <c r="D519" s="191"/>
      <c r="E519" s="192">
        <f t="shared" ref="E519:F519" si="138">SUM(E521)</f>
        <v>6000</v>
      </c>
      <c r="F519" s="192">
        <f t="shared" si="138"/>
        <v>6000</v>
      </c>
      <c r="G519" s="192">
        <v>0</v>
      </c>
      <c r="H519" s="193">
        <f t="shared" si="135"/>
        <v>0</v>
      </c>
      <c r="I519" s="194"/>
      <c r="J519" s="194"/>
      <c r="K519" s="194"/>
      <c r="L519" s="194"/>
      <c r="M519" s="194"/>
      <c r="N519" s="194"/>
      <c r="O519" s="194"/>
      <c r="P519" s="194"/>
      <c r="Q519" s="194"/>
      <c r="R519" s="194"/>
      <c r="S519" s="194"/>
      <c r="T519" s="194"/>
      <c r="U519" s="194"/>
      <c r="V519" s="194"/>
      <c r="W519" s="194"/>
      <c r="X519" s="194"/>
      <c r="Y519" s="194"/>
      <c r="Z519" s="194"/>
    </row>
    <row r="520" spans="1:26" ht="15.75" customHeight="1" x14ac:dyDescent="0.25">
      <c r="A520" s="117"/>
      <c r="B520" s="118" t="s">
        <v>358</v>
      </c>
      <c r="C520" s="118"/>
      <c r="D520" s="126"/>
      <c r="E520" s="119">
        <v>6000</v>
      </c>
      <c r="F520" s="119">
        <v>6000</v>
      </c>
      <c r="G520" s="119">
        <v>0</v>
      </c>
      <c r="H520" s="135">
        <f t="shared" si="135"/>
        <v>0</v>
      </c>
      <c r="I520" s="118"/>
      <c r="J520" s="118"/>
      <c r="K520" s="118"/>
      <c r="L520" s="118"/>
      <c r="M520" s="118"/>
      <c r="N520" s="118"/>
      <c r="O520" s="118"/>
      <c r="P520" s="118"/>
      <c r="Q520" s="118"/>
      <c r="R520" s="118"/>
      <c r="S520" s="118"/>
      <c r="T520" s="118"/>
      <c r="U520" s="118"/>
      <c r="V520" s="118"/>
      <c r="W520" s="118"/>
      <c r="X520" s="118"/>
      <c r="Y520" s="118"/>
      <c r="Z520" s="118"/>
    </row>
    <row r="521" spans="1:26" ht="15.75" customHeight="1" x14ac:dyDescent="0.25">
      <c r="A521" s="117"/>
      <c r="B521" s="118">
        <v>3</v>
      </c>
      <c r="C521" s="118" t="s">
        <v>35</v>
      </c>
      <c r="D521" s="126" t="s">
        <v>295</v>
      </c>
      <c r="E521" s="119">
        <f t="shared" ref="E521:F521" si="139">SUM(E522)</f>
        <v>6000</v>
      </c>
      <c r="F521" s="119">
        <f t="shared" si="139"/>
        <v>6000</v>
      </c>
      <c r="G521" s="119">
        <v>0</v>
      </c>
      <c r="H521" s="135">
        <f t="shared" si="135"/>
        <v>0</v>
      </c>
      <c r="I521" s="118"/>
      <c r="J521" s="118"/>
      <c r="K521" s="118"/>
      <c r="L521" s="118"/>
      <c r="M521" s="118"/>
      <c r="N521" s="118"/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8"/>
      <c r="Z521" s="118"/>
    </row>
    <row r="522" spans="1:26" ht="15.75" customHeight="1" x14ac:dyDescent="0.25">
      <c r="A522" s="117"/>
      <c r="B522" s="118">
        <v>32</v>
      </c>
      <c r="C522" s="118" t="s">
        <v>359</v>
      </c>
      <c r="D522" s="126" t="s">
        <v>295</v>
      </c>
      <c r="E522" s="119">
        <v>6000</v>
      </c>
      <c r="F522" s="119">
        <v>6000</v>
      </c>
      <c r="G522" s="119">
        <v>0</v>
      </c>
      <c r="H522" s="135">
        <f t="shared" si="135"/>
        <v>0</v>
      </c>
      <c r="I522" s="118"/>
      <c r="J522" s="118"/>
      <c r="K522" s="118"/>
      <c r="L522" s="118"/>
      <c r="M522" s="118"/>
      <c r="N522" s="118"/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8"/>
      <c r="Z522" s="118"/>
    </row>
    <row r="523" spans="1:26" ht="15.75" customHeight="1" x14ac:dyDescent="0.25">
      <c r="A523" s="117"/>
      <c r="B523" s="118">
        <v>322</v>
      </c>
      <c r="C523" s="118" t="s">
        <v>308</v>
      </c>
      <c r="D523" s="126" t="s">
        <v>295</v>
      </c>
      <c r="E523" s="119">
        <v>3000</v>
      </c>
      <c r="F523" s="119">
        <v>3000</v>
      </c>
      <c r="G523" s="119">
        <v>0</v>
      </c>
      <c r="H523" s="135">
        <f t="shared" si="135"/>
        <v>0</v>
      </c>
      <c r="I523" s="118"/>
      <c r="J523" s="118"/>
      <c r="K523" s="118"/>
      <c r="L523" s="118"/>
      <c r="M523" s="118"/>
      <c r="N523" s="118"/>
      <c r="O523" s="118"/>
      <c r="P523" s="118"/>
      <c r="Q523" s="118"/>
      <c r="R523" s="118"/>
      <c r="S523" s="118"/>
      <c r="T523" s="118"/>
      <c r="U523" s="118"/>
      <c r="V523" s="118"/>
      <c r="W523" s="118"/>
      <c r="X523" s="118"/>
      <c r="Y523" s="118"/>
      <c r="Z523" s="118"/>
    </row>
    <row r="524" spans="1:26" ht="15.75" customHeight="1" x14ac:dyDescent="0.25">
      <c r="A524" s="117"/>
      <c r="B524" s="118">
        <v>3224</v>
      </c>
      <c r="C524" s="118" t="s">
        <v>360</v>
      </c>
      <c r="D524" s="126" t="s">
        <v>298</v>
      </c>
      <c r="E524" s="119">
        <v>3000</v>
      </c>
      <c r="F524" s="119">
        <v>3000</v>
      </c>
      <c r="G524" s="119">
        <v>0</v>
      </c>
      <c r="H524" s="135">
        <f t="shared" si="135"/>
        <v>0</v>
      </c>
      <c r="I524" s="118"/>
      <c r="J524" s="118"/>
      <c r="K524" s="118"/>
      <c r="L524" s="118"/>
      <c r="M524" s="118"/>
      <c r="N524" s="118"/>
      <c r="O524" s="118"/>
      <c r="P524" s="118"/>
      <c r="Q524" s="118"/>
      <c r="R524" s="118"/>
      <c r="S524" s="118"/>
      <c r="T524" s="118"/>
      <c r="U524" s="118"/>
      <c r="V524" s="118"/>
      <c r="W524" s="118"/>
      <c r="X524" s="118"/>
      <c r="Y524" s="118"/>
      <c r="Z524" s="118"/>
    </row>
    <row r="525" spans="1:26" ht="15.75" customHeight="1" x14ac:dyDescent="0.25">
      <c r="A525" s="117"/>
      <c r="B525" s="118">
        <v>323</v>
      </c>
      <c r="C525" s="118" t="s">
        <v>241</v>
      </c>
      <c r="D525" s="126" t="s">
        <v>295</v>
      </c>
      <c r="E525" s="119">
        <v>3000</v>
      </c>
      <c r="F525" s="119">
        <v>3000</v>
      </c>
      <c r="G525" s="119">
        <v>0</v>
      </c>
      <c r="H525" s="135">
        <f t="shared" si="135"/>
        <v>0</v>
      </c>
      <c r="I525" s="118"/>
      <c r="J525" s="118"/>
      <c r="K525" s="118"/>
      <c r="L525" s="118"/>
      <c r="M525" s="118"/>
      <c r="N525" s="118"/>
      <c r="O525" s="118"/>
      <c r="P525" s="118"/>
      <c r="Q525" s="118"/>
      <c r="R525" s="118"/>
      <c r="S525" s="118"/>
      <c r="T525" s="118"/>
      <c r="U525" s="118"/>
      <c r="V525" s="118"/>
      <c r="W525" s="118"/>
      <c r="X525" s="118"/>
      <c r="Y525" s="118"/>
      <c r="Z525" s="118"/>
    </row>
    <row r="526" spans="1:26" ht="15.75" customHeight="1" x14ac:dyDescent="0.25">
      <c r="A526" s="117"/>
      <c r="B526" s="118">
        <v>3232</v>
      </c>
      <c r="C526" s="118" t="s">
        <v>361</v>
      </c>
      <c r="D526" s="126" t="s">
        <v>298</v>
      </c>
      <c r="E526" s="119">
        <v>3000</v>
      </c>
      <c r="F526" s="119">
        <v>3000</v>
      </c>
      <c r="G526" s="119">
        <v>0</v>
      </c>
      <c r="H526" s="135">
        <f t="shared" si="135"/>
        <v>0</v>
      </c>
      <c r="I526" s="118"/>
      <c r="J526" s="118"/>
      <c r="K526" s="118"/>
      <c r="L526" s="118"/>
      <c r="M526" s="118"/>
      <c r="N526" s="118"/>
      <c r="O526" s="118"/>
      <c r="P526" s="118"/>
      <c r="Q526" s="118"/>
      <c r="R526" s="118"/>
      <c r="S526" s="118"/>
      <c r="T526" s="118"/>
      <c r="U526" s="118"/>
      <c r="V526" s="118"/>
      <c r="W526" s="118"/>
      <c r="X526" s="118"/>
      <c r="Y526" s="118"/>
      <c r="Z526" s="118"/>
    </row>
    <row r="527" spans="1:26" s="195" customFormat="1" ht="15.75" customHeight="1" x14ac:dyDescent="0.25">
      <c r="A527" s="188"/>
      <c r="B527" s="189" t="s">
        <v>362</v>
      </c>
      <c r="C527" s="189"/>
      <c r="D527" s="191"/>
      <c r="E527" s="192">
        <f t="shared" ref="E527:F527" si="140">SUM(E529)</f>
        <v>50000</v>
      </c>
      <c r="F527" s="192">
        <f t="shared" si="140"/>
        <v>50000</v>
      </c>
      <c r="G527" s="192">
        <v>0</v>
      </c>
      <c r="H527" s="193">
        <f t="shared" si="135"/>
        <v>0</v>
      </c>
      <c r="I527" s="194"/>
      <c r="J527" s="194"/>
      <c r="K527" s="194"/>
      <c r="L527" s="194"/>
      <c r="M527" s="194"/>
      <c r="N527" s="194"/>
      <c r="O527" s="194"/>
      <c r="P527" s="194"/>
      <c r="Q527" s="194"/>
      <c r="R527" s="194"/>
      <c r="S527" s="194"/>
      <c r="T527" s="194"/>
      <c r="U527" s="194"/>
      <c r="V527" s="194"/>
      <c r="W527" s="194"/>
      <c r="X527" s="194"/>
      <c r="Y527" s="194"/>
      <c r="Z527" s="194"/>
    </row>
    <row r="528" spans="1:26" ht="15.75" customHeight="1" x14ac:dyDescent="0.25">
      <c r="A528" s="117"/>
      <c r="B528" s="118" t="s">
        <v>209</v>
      </c>
      <c r="C528" s="118"/>
      <c r="D528" s="126" t="s">
        <v>295</v>
      </c>
      <c r="E528" s="119">
        <v>50000</v>
      </c>
      <c r="F528" s="119">
        <v>50000</v>
      </c>
      <c r="G528" s="119">
        <v>0</v>
      </c>
      <c r="H528" s="135">
        <f t="shared" si="135"/>
        <v>0</v>
      </c>
      <c r="I528" s="118"/>
      <c r="J528" s="118"/>
      <c r="K528" s="118"/>
      <c r="L528" s="118"/>
      <c r="M528" s="118"/>
      <c r="N528" s="118"/>
      <c r="O528" s="118"/>
      <c r="P528" s="118"/>
      <c r="Q528" s="118"/>
      <c r="R528" s="118"/>
      <c r="S528" s="118"/>
      <c r="T528" s="118"/>
      <c r="U528" s="118"/>
      <c r="V528" s="118"/>
      <c r="W528" s="118"/>
      <c r="X528" s="118"/>
      <c r="Y528" s="118"/>
      <c r="Z528" s="118"/>
    </row>
    <row r="529" spans="1:26" ht="15.75" customHeight="1" x14ac:dyDescent="0.25">
      <c r="A529" s="117"/>
      <c r="B529" s="118">
        <v>3</v>
      </c>
      <c r="C529" s="118" t="s">
        <v>35</v>
      </c>
      <c r="D529" s="126" t="s">
        <v>295</v>
      </c>
      <c r="E529" s="119">
        <f t="shared" ref="E529:F529" si="141">SUM(E530)</f>
        <v>50000</v>
      </c>
      <c r="F529" s="119">
        <f t="shared" si="141"/>
        <v>50000</v>
      </c>
      <c r="G529" s="119">
        <v>0</v>
      </c>
      <c r="H529" s="135">
        <f t="shared" si="135"/>
        <v>0</v>
      </c>
      <c r="I529" s="118"/>
      <c r="J529" s="118"/>
      <c r="K529" s="118"/>
      <c r="L529" s="118"/>
      <c r="M529" s="118"/>
      <c r="N529" s="118"/>
      <c r="O529" s="118"/>
      <c r="P529" s="118"/>
      <c r="Q529" s="118"/>
      <c r="R529" s="118"/>
      <c r="S529" s="118"/>
      <c r="T529" s="118"/>
      <c r="U529" s="118"/>
      <c r="V529" s="118"/>
      <c r="W529" s="118"/>
      <c r="X529" s="118"/>
      <c r="Y529" s="118"/>
      <c r="Z529" s="118"/>
    </row>
    <row r="530" spans="1:26" ht="15.75" customHeight="1" x14ac:dyDescent="0.25">
      <c r="A530" s="117"/>
      <c r="B530" s="118">
        <v>32</v>
      </c>
      <c r="C530" s="118" t="s">
        <v>245</v>
      </c>
      <c r="D530" s="126" t="s">
        <v>295</v>
      </c>
      <c r="E530" s="119">
        <f t="shared" ref="E530:F530" si="142">SUM(E531)</f>
        <v>50000</v>
      </c>
      <c r="F530" s="119">
        <f t="shared" si="142"/>
        <v>50000</v>
      </c>
      <c r="G530" s="119">
        <v>0</v>
      </c>
      <c r="H530" s="135">
        <f t="shared" si="135"/>
        <v>0</v>
      </c>
      <c r="I530" s="118"/>
      <c r="J530" s="118"/>
      <c r="K530" s="118"/>
      <c r="L530" s="118"/>
      <c r="M530" s="118"/>
      <c r="N530" s="118"/>
      <c r="O530" s="118"/>
      <c r="P530" s="118"/>
      <c r="Q530" s="118"/>
      <c r="R530" s="118"/>
      <c r="S530" s="118"/>
      <c r="T530" s="118"/>
      <c r="U530" s="118"/>
      <c r="V530" s="118"/>
      <c r="W530" s="118"/>
      <c r="X530" s="118"/>
      <c r="Y530" s="118"/>
      <c r="Z530" s="118"/>
    </row>
    <row r="531" spans="1:26" ht="15.75" customHeight="1" x14ac:dyDescent="0.25">
      <c r="A531" s="117"/>
      <c r="B531" s="118">
        <v>323</v>
      </c>
      <c r="C531" s="118" t="s">
        <v>363</v>
      </c>
      <c r="D531" s="126" t="s">
        <v>295</v>
      </c>
      <c r="E531" s="119">
        <v>50000</v>
      </c>
      <c r="F531" s="119">
        <v>50000</v>
      </c>
      <c r="G531" s="119">
        <v>0</v>
      </c>
      <c r="H531" s="135">
        <f t="shared" si="135"/>
        <v>0</v>
      </c>
      <c r="I531" s="118"/>
      <c r="J531" s="118"/>
      <c r="K531" s="118"/>
      <c r="L531" s="118"/>
      <c r="M531" s="118"/>
      <c r="N531" s="118"/>
      <c r="O531" s="118"/>
      <c r="P531" s="118"/>
      <c r="Q531" s="118"/>
      <c r="R531" s="118"/>
      <c r="S531" s="118"/>
      <c r="T531" s="118"/>
      <c r="U531" s="118"/>
      <c r="V531" s="118"/>
      <c r="W531" s="118"/>
      <c r="X531" s="118"/>
      <c r="Y531" s="118"/>
      <c r="Z531" s="118"/>
    </row>
    <row r="532" spans="1:26" ht="15.75" customHeight="1" x14ac:dyDescent="0.25">
      <c r="A532" s="117"/>
      <c r="B532" s="118">
        <v>3232</v>
      </c>
      <c r="C532" s="118" t="s">
        <v>361</v>
      </c>
      <c r="D532" s="126" t="s">
        <v>298</v>
      </c>
      <c r="E532" s="119">
        <v>50000</v>
      </c>
      <c r="F532" s="119">
        <v>50000</v>
      </c>
      <c r="G532" s="119">
        <v>0</v>
      </c>
      <c r="H532" s="135">
        <f t="shared" si="135"/>
        <v>0</v>
      </c>
      <c r="I532" s="118"/>
      <c r="J532" s="118"/>
      <c r="K532" s="118"/>
      <c r="L532" s="118"/>
      <c r="M532" s="118"/>
      <c r="N532" s="118"/>
      <c r="O532" s="118"/>
      <c r="P532" s="118"/>
      <c r="Q532" s="118"/>
      <c r="R532" s="118"/>
      <c r="S532" s="118"/>
      <c r="T532" s="118"/>
      <c r="U532" s="118"/>
      <c r="V532" s="118"/>
      <c r="W532" s="118"/>
      <c r="X532" s="118"/>
      <c r="Y532" s="118"/>
      <c r="Z532" s="118"/>
    </row>
    <row r="533" spans="1:26" s="195" customFormat="1" ht="15.75" customHeight="1" x14ac:dyDescent="0.25">
      <c r="A533" s="188"/>
      <c r="B533" s="189" t="s">
        <v>364</v>
      </c>
      <c r="C533" s="189"/>
      <c r="D533" s="191" t="s">
        <v>0</v>
      </c>
      <c r="E533" s="192">
        <f t="shared" ref="E533:F533" si="143">SUM(E535)</f>
        <v>200000</v>
      </c>
      <c r="F533" s="192">
        <f t="shared" si="143"/>
        <v>200000</v>
      </c>
      <c r="G533" s="192">
        <v>0</v>
      </c>
      <c r="H533" s="193">
        <f t="shared" si="135"/>
        <v>0</v>
      </c>
      <c r="I533" s="194"/>
      <c r="J533" s="194"/>
      <c r="K533" s="194"/>
      <c r="L533" s="194"/>
      <c r="M533" s="194"/>
      <c r="N533" s="194"/>
      <c r="O533" s="194"/>
      <c r="P533" s="194"/>
      <c r="Q533" s="194"/>
      <c r="R533" s="194"/>
      <c r="S533" s="194"/>
      <c r="T533" s="194"/>
      <c r="U533" s="194"/>
      <c r="V533" s="194"/>
      <c r="W533" s="194"/>
      <c r="X533" s="194"/>
      <c r="Y533" s="194"/>
      <c r="Z533" s="194"/>
    </row>
    <row r="534" spans="1:26" ht="15.75" customHeight="1" x14ac:dyDescent="0.25">
      <c r="A534" s="117"/>
      <c r="B534" s="118" t="s">
        <v>358</v>
      </c>
      <c r="C534" s="118"/>
      <c r="D534" s="126"/>
      <c r="E534" s="119">
        <v>200000</v>
      </c>
      <c r="F534" s="119">
        <v>200000</v>
      </c>
      <c r="G534" s="119">
        <v>0</v>
      </c>
      <c r="H534" s="135">
        <f t="shared" si="135"/>
        <v>0</v>
      </c>
      <c r="I534" s="118"/>
      <c r="J534" s="118"/>
      <c r="K534" s="118"/>
      <c r="L534" s="118"/>
      <c r="M534" s="118"/>
      <c r="N534" s="118"/>
      <c r="O534" s="118"/>
      <c r="P534" s="118"/>
      <c r="Q534" s="118"/>
      <c r="R534" s="118"/>
      <c r="S534" s="118"/>
      <c r="T534" s="118"/>
      <c r="U534" s="118"/>
      <c r="V534" s="118"/>
      <c r="W534" s="118"/>
      <c r="X534" s="118"/>
      <c r="Y534" s="118"/>
      <c r="Z534" s="118"/>
    </row>
    <row r="535" spans="1:26" ht="15.75" customHeight="1" x14ac:dyDescent="0.25">
      <c r="A535" s="117"/>
      <c r="B535" s="118">
        <v>4</v>
      </c>
      <c r="C535" s="118" t="s">
        <v>36</v>
      </c>
      <c r="D535" s="126" t="s">
        <v>295</v>
      </c>
      <c r="E535" s="119">
        <f t="shared" ref="E535:F535" si="144">SUM(E536)</f>
        <v>200000</v>
      </c>
      <c r="F535" s="119">
        <f t="shared" si="144"/>
        <v>200000</v>
      </c>
      <c r="G535" s="119">
        <v>0</v>
      </c>
      <c r="H535" s="135">
        <f t="shared" si="135"/>
        <v>0</v>
      </c>
      <c r="I535" s="118"/>
      <c r="J535" s="118"/>
      <c r="K535" s="118"/>
      <c r="L535" s="118"/>
      <c r="M535" s="118"/>
      <c r="N535" s="118"/>
      <c r="O535" s="118"/>
      <c r="P535" s="118"/>
      <c r="Q535" s="118"/>
      <c r="R535" s="118"/>
      <c r="S535" s="118"/>
      <c r="T535" s="118"/>
      <c r="U535" s="118"/>
      <c r="V535" s="118"/>
      <c r="W535" s="118"/>
      <c r="X535" s="118"/>
      <c r="Y535" s="118"/>
      <c r="Z535" s="118"/>
    </row>
    <row r="536" spans="1:26" ht="15.75" customHeight="1" x14ac:dyDescent="0.25">
      <c r="A536" s="117"/>
      <c r="B536" s="118">
        <v>42</v>
      </c>
      <c r="C536" s="118" t="s">
        <v>353</v>
      </c>
      <c r="D536" s="126" t="s">
        <v>295</v>
      </c>
      <c r="E536" s="119">
        <f t="shared" ref="E536:F536" si="145">SUM(E537)</f>
        <v>200000</v>
      </c>
      <c r="F536" s="119">
        <f t="shared" si="145"/>
        <v>200000</v>
      </c>
      <c r="G536" s="119">
        <v>0</v>
      </c>
      <c r="H536" s="135">
        <f t="shared" si="135"/>
        <v>0</v>
      </c>
      <c r="I536" s="118"/>
      <c r="J536" s="118"/>
      <c r="K536" s="118"/>
      <c r="L536" s="118"/>
      <c r="M536" s="118"/>
      <c r="N536" s="118"/>
      <c r="O536" s="118"/>
      <c r="P536" s="118"/>
      <c r="Q536" s="118"/>
      <c r="R536" s="118"/>
      <c r="S536" s="118"/>
      <c r="T536" s="118"/>
      <c r="U536" s="118"/>
      <c r="V536" s="118"/>
      <c r="W536" s="118"/>
      <c r="X536" s="118"/>
      <c r="Y536" s="118"/>
      <c r="Z536" s="118"/>
    </row>
    <row r="537" spans="1:26" ht="15.75" customHeight="1" x14ac:dyDescent="0.25">
      <c r="A537" s="117"/>
      <c r="B537" s="118">
        <v>421</v>
      </c>
      <c r="C537" s="118" t="s">
        <v>221</v>
      </c>
      <c r="D537" s="126" t="s">
        <v>295</v>
      </c>
      <c r="E537" s="119">
        <v>200000</v>
      </c>
      <c r="F537" s="119">
        <v>200000</v>
      </c>
      <c r="G537" s="119">
        <v>0</v>
      </c>
      <c r="H537" s="135">
        <f t="shared" si="135"/>
        <v>0</v>
      </c>
      <c r="I537" s="118"/>
      <c r="J537" s="118"/>
      <c r="K537" s="118"/>
      <c r="L537" s="118"/>
      <c r="M537" s="118"/>
      <c r="N537" s="118"/>
      <c r="O537" s="118"/>
      <c r="P537" s="118"/>
      <c r="Q537" s="118"/>
      <c r="R537" s="118"/>
      <c r="S537" s="118"/>
      <c r="T537" s="118"/>
      <c r="U537" s="118"/>
      <c r="V537" s="118"/>
      <c r="W537" s="118"/>
      <c r="X537" s="118"/>
      <c r="Y537" s="118"/>
      <c r="Z537" s="118"/>
    </row>
    <row r="538" spans="1:26" ht="15.75" customHeight="1" x14ac:dyDescent="0.25">
      <c r="A538" s="117"/>
      <c r="B538" s="118">
        <v>4214</v>
      </c>
      <c r="C538" s="118" t="s">
        <v>165</v>
      </c>
      <c r="D538" s="126" t="s">
        <v>298</v>
      </c>
      <c r="E538" s="119">
        <v>200000</v>
      </c>
      <c r="F538" s="119">
        <v>200000</v>
      </c>
      <c r="G538" s="119">
        <v>0</v>
      </c>
      <c r="H538" s="135">
        <f t="shared" si="135"/>
        <v>0</v>
      </c>
      <c r="I538" s="118"/>
      <c r="J538" s="118"/>
      <c r="K538" s="118"/>
      <c r="L538" s="118"/>
      <c r="M538" s="118"/>
      <c r="N538" s="118"/>
      <c r="O538" s="118"/>
      <c r="P538" s="118"/>
      <c r="Q538" s="118"/>
      <c r="R538" s="118"/>
      <c r="S538" s="118"/>
      <c r="T538" s="118"/>
      <c r="U538" s="118"/>
      <c r="V538" s="118"/>
      <c r="W538" s="118"/>
      <c r="X538" s="118"/>
      <c r="Y538" s="118"/>
      <c r="Z538" s="118"/>
    </row>
    <row r="539" spans="1:26" s="195" customFormat="1" ht="15.75" customHeight="1" x14ac:dyDescent="0.25">
      <c r="A539" s="188"/>
      <c r="B539" s="189" t="s">
        <v>365</v>
      </c>
      <c r="C539" s="189"/>
      <c r="D539" s="191"/>
      <c r="E539" s="192">
        <f t="shared" ref="E539:F539" si="146">SUM(E541)</f>
        <v>250000</v>
      </c>
      <c r="F539" s="192">
        <f t="shared" si="146"/>
        <v>250000</v>
      </c>
      <c r="G539" s="192">
        <v>0</v>
      </c>
      <c r="H539" s="193">
        <f t="shared" si="135"/>
        <v>0</v>
      </c>
      <c r="I539" s="194"/>
      <c r="J539" s="194"/>
      <c r="K539" s="194"/>
      <c r="L539" s="194"/>
      <c r="M539" s="194"/>
      <c r="N539" s="194"/>
      <c r="O539" s="194"/>
      <c r="P539" s="194"/>
      <c r="Q539" s="194"/>
      <c r="R539" s="194"/>
      <c r="S539" s="194"/>
      <c r="T539" s="194"/>
      <c r="U539" s="194"/>
      <c r="V539" s="194"/>
      <c r="W539" s="194"/>
      <c r="X539" s="194"/>
      <c r="Y539" s="194"/>
      <c r="Z539" s="194"/>
    </row>
    <row r="540" spans="1:26" ht="15.75" customHeight="1" x14ac:dyDescent="0.25">
      <c r="A540" s="117"/>
      <c r="B540" s="118" t="s">
        <v>366</v>
      </c>
      <c r="C540" s="118"/>
      <c r="D540" s="126"/>
      <c r="E540" s="119">
        <v>250000</v>
      </c>
      <c r="F540" s="119">
        <v>250000</v>
      </c>
      <c r="G540" s="119">
        <v>0</v>
      </c>
      <c r="H540" s="135">
        <f t="shared" si="135"/>
        <v>0</v>
      </c>
      <c r="I540" s="118"/>
      <c r="J540" s="118"/>
      <c r="K540" s="118"/>
      <c r="L540" s="118"/>
      <c r="M540" s="118"/>
      <c r="N540" s="118"/>
      <c r="O540" s="118"/>
      <c r="P540" s="118"/>
      <c r="Q540" s="118"/>
      <c r="R540" s="118"/>
      <c r="S540" s="118"/>
      <c r="T540" s="118"/>
      <c r="U540" s="118"/>
      <c r="V540" s="118"/>
      <c r="W540" s="118"/>
      <c r="X540" s="118"/>
      <c r="Y540" s="118"/>
      <c r="Z540" s="118"/>
    </row>
    <row r="541" spans="1:26" ht="15.75" customHeight="1" x14ac:dyDescent="0.25">
      <c r="A541" s="117"/>
      <c r="B541" s="118">
        <v>4</v>
      </c>
      <c r="C541" s="118" t="s">
        <v>331</v>
      </c>
      <c r="D541" s="126" t="s">
        <v>222</v>
      </c>
      <c r="E541" s="119">
        <f t="shared" ref="E541:F541" si="147">SUM(E542)</f>
        <v>250000</v>
      </c>
      <c r="F541" s="119">
        <f t="shared" si="147"/>
        <v>250000</v>
      </c>
      <c r="G541" s="119">
        <v>0</v>
      </c>
      <c r="H541" s="135">
        <f t="shared" si="135"/>
        <v>0</v>
      </c>
      <c r="I541" s="118"/>
      <c r="J541" s="118"/>
      <c r="K541" s="118"/>
      <c r="L541" s="118"/>
      <c r="M541" s="118"/>
      <c r="N541" s="118"/>
      <c r="O541" s="118"/>
      <c r="P541" s="118"/>
      <c r="Q541" s="118"/>
      <c r="R541" s="118"/>
      <c r="S541" s="118"/>
      <c r="T541" s="118"/>
      <c r="U541" s="118"/>
      <c r="V541" s="118"/>
      <c r="W541" s="118"/>
      <c r="X541" s="118"/>
      <c r="Y541" s="118"/>
      <c r="Z541" s="118"/>
    </row>
    <row r="542" spans="1:26" ht="15.75" customHeight="1" x14ac:dyDescent="0.25">
      <c r="A542" s="117"/>
      <c r="B542" s="118">
        <v>42</v>
      </c>
      <c r="C542" s="118" t="s">
        <v>367</v>
      </c>
      <c r="D542" s="126" t="s">
        <v>222</v>
      </c>
      <c r="E542" s="119">
        <f t="shared" ref="E542:F542" si="148">SUM(E543)</f>
        <v>250000</v>
      </c>
      <c r="F542" s="119">
        <f t="shared" si="148"/>
        <v>250000</v>
      </c>
      <c r="G542" s="119">
        <v>0</v>
      </c>
      <c r="H542" s="135">
        <f t="shared" si="135"/>
        <v>0</v>
      </c>
      <c r="I542" s="118"/>
      <c r="J542" s="118"/>
      <c r="K542" s="118"/>
      <c r="L542" s="118"/>
      <c r="M542" s="118"/>
      <c r="N542" s="118"/>
      <c r="O542" s="118"/>
      <c r="P542" s="118"/>
      <c r="Q542" s="118"/>
      <c r="R542" s="118"/>
      <c r="S542" s="118"/>
      <c r="T542" s="118"/>
      <c r="U542" s="118"/>
      <c r="V542" s="118"/>
      <c r="W542" s="118"/>
      <c r="X542" s="118"/>
      <c r="Y542" s="118"/>
      <c r="Z542" s="118"/>
    </row>
    <row r="543" spans="1:26" ht="15.75" customHeight="1" x14ac:dyDescent="0.25">
      <c r="A543" s="117"/>
      <c r="B543" s="118">
        <v>421</v>
      </c>
      <c r="C543" s="118" t="s">
        <v>328</v>
      </c>
      <c r="D543" s="126" t="s">
        <v>222</v>
      </c>
      <c r="E543" s="119">
        <v>250000</v>
      </c>
      <c r="F543" s="119">
        <v>250000</v>
      </c>
      <c r="G543" s="119">
        <v>0</v>
      </c>
      <c r="H543" s="135">
        <f t="shared" si="135"/>
        <v>0</v>
      </c>
      <c r="I543" s="118"/>
      <c r="J543" s="118"/>
      <c r="K543" s="118"/>
      <c r="L543" s="118"/>
      <c r="M543" s="118"/>
      <c r="N543" s="118"/>
      <c r="O543" s="118"/>
      <c r="P543" s="118"/>
      <c r="Q543" s="118"/>
      <c r="R543" s="118"/>
      <c r="S543" s="118"/>
      <c r="T543" s="118"/>
      <c r="U543" s="118"/>
      <c r="V543" s="118"/>
      <c r="W543" s="118"/>
      <c r="X543" s="118"/>
      <c r="Y543" s="118"/>
      <c r="Z543" s="118"/>
    </row>
    <row r="544" spans="1:26" ht="15.75" customHeight="1" x14ac:dyDescent="0.25">
      <c r="A544" s="117"/>
      <c r="B544" s="118">
        <v>4214</v>
      </c>
      <c r="C544" s="118" t="s">
        <v>165</v>
      </c>
      <c r="D544" s="126" t="s">
        <v>222</v>
      </c>
      <c r="E544" s="119">
        <v>250000</v>
      </c>
      <c r="F544" s="119">
        <v>250000</v>
      </c>
      <c r="G544" s="119">
        <v>0</v>
      </c>
      <c r="H544" s="135">
        <f t="shared" si="135"/>
        <v>0</v>
      </c>
      <c r="I544" s="118"/>
      <c r="J544" s="118"/>
      <c r="K544" s="118"/>
      <c r="L544" s="118"/>
      <c r="M544" s="118"/>
      <c r="N544" s="118"/>
      <c r="O544" s="118"/>
      <c r="P544" s="118"/>
      <c r="Q544" s="118"/>
      <c r="R544" s="118"/>
      <c r="S544" s="118"/>
      <c r="T544" s="118"/>
      <c r="U544" s="118"/>
      <c r="V544" s="118"/>
      <c r="W544" s="118"/>
      <c r="X544" s="118"/>
      <c r="Y544" s="118"/>
      <c r="Z544" s="118"/>
    </row>
    <row r="545" spans="1:26" s="195" customFormat="1" ht="15.75" customHeight="1" x14ac:dyDescent="0.25">
      <c r="A545" s="188"/>
      <c r="B545" s="189" t="s">
        <v>368</v>
      </c>
      <c r="C545" s="189"/>
      <c r="D545" s="191"/>
      <c r="E545" s="192">
        <f t="shared" ref="E545:F545" si="149">SUM(E547)</f>
        <v>60000</v>
      </c>
      <c r="F545" s="192">
        <f t="shared" si="149"/>
        <v>60000</v>
      </c>
      <c r="G545" s="192">
        <v>0</v>
      </c>
      <c r="H545" s="193">
        <f t="shared" ref="H545:H577" si="150">G545/E545</f>
        <v>0</v>
      </c>
      <c r="I545" s="194"/>
      <c r="J545" s="194"/>
      <c r="K545" s="194"/>
      <c r="L545" s="194"/>
      <c r="M545" s="194"/>
      <c r="N545" s="194"/>
      <c r="O545" s="194"/>
      <c r="P545" s="194"/>
      <c r="Q545" s="194"/>
      <c r="R545" s="194"/>
      <c r="S545" s="194"/>
      <c r="T545" s="194"/>
      <c r="U545" s="194"/>
      <c r="V545" s="194"/>
      <c r="W545" s="194"/>
      <c r="X545" s="194"/>
      <c r="Y545" s="194"/>
      <c r="Z545" s="194"/>
    </row>
    <row r="546" spans="1:26" ht="15.75" customHeight="1" x14ac:dyDescent="0.25">
      <c r="A546" s="117"/>
      <c r="B546" s="118" t="s">
        <v>209</v>
      </c>
      <c r="C546" s="118"/>
      <c r="D546" s="126"/>
      <c r="E546" s="119">
        <v>60000</v>
      </c>
      <c r="F546" s="119">
        <v>60000</v>
      </c>
      <c r="G546" s="119">
        <v>0</v>
      </c>
      <c r="H546" s="135">
        <f t="shared" si="150"/>
        <v>0</v>
      </c>
      <c r="I546" s="118"/>
      <c r="J546" s="118"/>
      <c r="K546" s="118"/>
      <c r="L546" s="118"/>
      <c r="M546" s="118"/>
      <c r="N546" s="118"/>
      <c r="O546" s="118"/>
      <c r="P546" s="118"/>
      <c r="Q546" s="118"/>
      <c r="R546" s="118"/>
      <c r="S546" s="118"/>
      <c r="T546" s="118"/>
      <c r="U546" s="118"/>
      <c r="V546" s="118"/>
      <c r="W546" s="118"/>
      <c r="X546" s="118"/>
      <c r="Y546" s="118"/>
      <c r="Z546" s="118"/>
    </row>
    <row r="547" spans="1:26" ht="15.75" customHeight="1" x14ac:dyDescent="0.25">
      <c r="A547" s="117"/>
      <c r="B547" s="118">
        <v>4</v>
      </c>
      <c r="C547" s="118" t="s">
        <v>36</v>
      </c>
      <c r="D547" s="126" t="s">
        <v>295</v>
      </c>
      <c r="E547" s="119">
        <f t="shared" ref="E547:F547" si="151">SUM(E548)</f>
        <v>60000</v>
      </c>
      <c r="F547" s="119">
        <f t="shared" si="151"/>
        <v>60000</v>
      </c>
      <c r="G547" s="119">
        <v>0</v>
      </c>
      <c r="H547" s="135">
        <f t="shared" si="150"/>
        <v>0</v>
      </c>
      <c r="I547" s="118"/>
      <c r="J547" s="118"/>
      <c r="K547" s="118"/>
      <c r="L547" s="118"/>
      <c r="M547" s="118"/>
      <c r="N547" s="118"/>
      <c r="O547" s="118"/>
      <c r="P547" s="118"/>
      <c r="Q547" s="118"/>
      <c r="R547" s="118"/>
      <c r="S547" s="118"/>
      <c r="T547" s="118"/>
      <c r="U547" s="118"/>
      <c r="V547" s="118"/>
      <c r="W547" s="118"/>
      <c r="X547" s="118"/>
      <c r="Y547" s="118"/>
      <c r="Z547" s="118"/>
    </row>
    <row r="548" spans="1:26" ht="15.75" customHeight="1" x14ac:dyDescent="0.25">
      <c r="A548" s="117"/>
      <c r="B548" s="118">
        <v>42</v>
      </c>
      <c r="C548" s="118" t="s">
        <v>225</v>
      </c>
      <c r="D548" s="126" t="s">
        <v>295</v>
      </c>
      <c r="E548" s="119">
        <f t="shared" ref="E548:F548" si="152">SUM(E549)</f>
        <v>60000</v>
      </c>
      <c r="F548" s="119">
        <f t="shared" si="152"/>
        <v>60000</v>
      </c>
      <c r="G548" s="119">
        <v>0</v>
      </c>
      <c r="H548" s="135">
        <f t="shared" si="150"/>
        <v>0</v>
      </c>
      <c r="I548" s="118"/>
      <c r="J548" s="118"/>
      <c r="K548" s="118"/>
      <c r="L548" s="118"/>
      <c r="M548" s="118"/>
      <c r="N548" s="118"/>
      <c r="O548" s="118"/>
      <c r="P548" s="118"/>
      <c r="Q548" s="118"/>
      <c r="R548" s="118"/>
      <c r="S548" s="118"/>
      <c r="T548" s="118"/>
      <c r="U548" s="118"/>
      <c r="V548" s="118"/>
      <c r="W548" s="118"/>
      <c r="X548" s="118"/>
      <c r="Y548" s="118"/>
      <c r="Z548" s="118"/>
    </row>
    <row r="549" spans="1:26" ht="15.75" customHeight="1" x14ac:dyDescent="0.25">
      <c r="A549" s="117"/>
      <c r="B549" s="118">
        <v>421</v>
      </c>
      <c r="C549" s="118" t="s">
        <v>221</v>
      </c>
      <c r="D549" s="126" t="s">
        <v>295</v>
      </c>
      <c r="E549" s="119">
        <v>60000</v>
      </c>
      <c r="F549" s="119">
        <v>60000</v>
      </c>
      <c r="G549" s="119">
        <v>0</v>
      </c>
      <c r="H549" s="135">
        <f t="shared" si="150"/>
        <v>0</v>
      </c>
      <c r="I549" s="118"/>
      <c r="J549" s="118"/>
      <c r="K549" s="118"/>
      <c r="L549" s="118"/>
      <c r="M549" s="118"/>
      <c r="N549" s="118"/>
      <c r="O549" s="118"/>
      <c r="P549" s="118"/>
      <c r="Q549" s="118"/>
      <c r="R549" s="118"/>
      <c r="S549" s="118"/>
      <c r="T549" s="118"/>
      <c r="U549" s="118"/>
      <c r="V549" s="118"/>
      <c r="W549" s="118"/>
      <c r="X549" s="118"/>
      <c r="Y549" s="118"/>
      <c r="Z549" s="118"/>
    </row>
    <row r="550" spans="1:26" ht="15.75" customHeight="1" x14ac:dyDescent="0.25">
      <c r="A550" s="117"/>
      <c r="B550" s="118">
        <v>4214</v>
      </c>
      <c r="C550" s="118" t="s">
        <v>165</v>
      </c>
      <c r="D550" s="126" t="s">
        <v>298</v>
      </c>
      <c r="E550" s="119">
        <v>60000</v>
      </c>
      <c r="F550" s="119">
        <v>60000</v>
      </c>
      <c r="G550" s="119">
        <v>0</v>
      </c>
      <c r="H550" s="135">
        <f t="shared" si="150"/>
        <v>0</v>
      </c>
      <c r="I550" s="118"/>
      <c r="J550" s="118"/>
      <c r="K550" s="118"/>
      <c r="L550" s="118"/>
      <c r="M550" s="118"/>
      <c r="N550" s="118"/>
      <c r="O550" s="118"/>
      <c r="P550" s="118"/>
      <c r="Q550" s="118"/>
      <c r="R550" s="118"/>
      <c r="S550" s="118"/>
      <c r="T550" s="118"/>
      <c r="U550" s="118"/>
      <c r="V550" s="118"/>
      <c r="W550" s="118"/>
      <c r="X550" s="118"/>
      <c r="Y550" s="118"/>
      <c r="Z550" s="118"/>
    </row>
    <row r="551" spans="1:26" s="195" customFormat="1" ht="15.75" customHeight="1" x14ac:dyDescent="0.25">
      <c r="A551" s="188"/>
      <c r="B551" s="189" t="s">
        <v>369</v>
      </c>
      <c r="C551" s="189"/>
      <c r="D551" s="191"/>
      <c r="E551" s="192">
        <f t="shared" ref="E551:F551" si="153">SUM(E553, )</f>
        <v>80000</v>
      </c>
      <c r="F551" s="192">
        <f t="shared" si="153"/>
        <v>80000</v>
      </c>
      <c r="G551" s="192">
        <v>0</v>
      </c>
      <c r="H551" s="193">
        <f t="shared" si="150"/>
        <v>0</v>
      </c>
      <c r="I551" s="194"/>
      <c r="J551" s="194"/>
      <c r="K551" s="194"/>
      <c r="L551" s="194"/>
      <c r="M551" s="194"/>
      <c r="N551" s="194"/>
      <c r="O551" s="194"/>
      <c r="P551" s="194"/>
      <c r="Q551" s="194"/>
      <c r="R551" s="194"/>
      <c r="S551" s="194"/>
      <c r="T551" s="194"/>
      <c r="U551" s="194"/>
      <c r="V551" s="194"/>
      <c r="W551" s="194"/>
      <c r="X551" s="194"/>
      <c r="Y551" s="194"/>
      <c r="Z551" s="194"/>
    </row>
    <row r="552" spans="1:26" ht="15.75" customHeight="1" x14ac:dyDescent="0.25">
      <c r="A552" s="117"/>
      <c r="B552" s="118" t="s">
        <v>370</v>
      </c>
      <c r="C552" s="118"/>
      <c r="D552" s="126"/>
      <c r="E552" s="119">
        <v>80000</v>
      </c>
      <c r="F552" s="119">
        <v>80000</v>
      </c>
      <c r="G552" s="119">
        <v>0</v>
      </c>
      <c r="H552" s="135">
        <f t="shared" si="150"/>
        <v>0</v>
      </c>
      <c r="I552" s="118"/>
      <c r="J552" s="118"/>
      <c r="K552" s="118"/>
      <c r="L552" s="118"/>
      <c r="M552" s="118"/>
      <c r="N552" s="118"/>
      <c r="O552" s="118"/>
      <c r="P552" s="118"/>
      <c r="Q552" s="118"/>
      <c r="R552" s="118"/>
      <c r="S552" s="118"/>
      <c r="T552" s="118"/>
      <c r="U552" s="118"/>
      <c r="V552" s="118"/>
      <c r="W552" s="118"/>
      <c r="X552" s="118"/>
      <c r="Y552" s="118"/>
      <c r="Z552" s="118"/>
    </row>
    <row r="553" spans="1:26" ht="15.75" customHeight="1" x14ac:dyDescent="0.25">
      <c r="A553" s="117"/>
      <c r="B553" s="118">
        <v>4</v>
      </c>
      <c r="C553" s="118" t="s">
        <v>36</v>
      </c>
      <c r="D553" s="126" t="s">
        <v>219</v>
      </c>
      <c r="E553" s="119">
        <f t="shared" ref="E553:F553" si="154">SUM(E554)</f>
        <v>80000</v>
      </c>
      <c r="F553" s="119">
        <f t="shared" si="154"/>
        <v>80000</v>
      </c>
      <c r="G553" s="119">
        <v>0</v>
      </c>
      <c r="H553" s="135">
        <f t="shared" si="150"/>
        <v>0</v>
      </c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  <c r="T553" s="118"/>
      <c r="U553" s="118"/>
      <c r="V553" s="118"/>
      <c r="W553" s="118"/>
      <c r="X553" s="118"/>
      <c r="Y553" s="118"/>
      <c r="Z553" s="118"/>
    </row>
    <row r="554" spans="1:26" ht="15.75" customHeight="1" x14ac:dyDescent="0.25">
      <c r="A554" s="117"/>
      <c r="B554" s="118">
        <v>42</v>
      </c>
      <c r="C554" s="118" t="s">
        <v>353</v>
      </c>
      <c r="D554" s="126" t="s">
        <v>219</v>
      </c>
      <c r="E554" s="119">
        <f t="shared" ref="E554:F554" si="155">SUM(E555)</f>
        <v>80000</v>
      </c>
      <c r="F554" s="119">
        <f t="shared" si="155"/>
        <v>80000</v>
      </c>
      <c r="G554" s="119">
        <v>0</v>
      </c>
      <c r="H554" s="135">
        <f t="shared" si="150"/>
        <v>0</v>
      </c>
      <c r="I554" s="118"/>
      <c r="J554" s="118"/>
      <c r="K554" s="118"/>
      <c r="L554" s="118"/>
      <c r="M554" s="118"/>
      <c r="N554" s="118"/>
      <c r="O554" s="118"/>
      <c r="P554" s="118"/>
      <c r="Q554" s="118"/>
      <c r="R554" s="118"/>
      <c r="S554" s="118"/>
      <c r="T554" s="118"/>
      <c r="U554" s="118"/>
      <c r="V554" s="118"/>
      <c r="W554" s="118"/>
      <c r="X554" s="118"/>
      <c r="Y554" s="118"/>
      <c r="Z554" s="118"/>
    </row>
    <row r="555" spans="1:26" ht="15.75" customHeight="1" x14ac:dyDescent="0.25">
      <c r="A555" s="117"/>
      <c r="B555" s="118">
        <v>421</v>
      </c>
      <c r="C555" s="118" t="s">
        <v>328</v>
      </c>
      <c r="D555" s="126" t="s">
        <v>219</v>
      </c>
      <c r="E555" s="119">
        <v>80000</v>
      </c>
      <c r="F555" s="119">
        <v>80000</v>
      </c>
      <c r="G555" s="119">
        <v>0</v>
      </c>
      <c r="H555" s="135">
        <f t="shared" si="150"/>
        <v>0</v>
      </c>
      <c r="I555" s="118"/>
      <c r="J555" s="118"/>
      <c r="K555" s="118"/>
      <c r="L555" s="118"/>
      <c r="M555" s="118"/>
      <c r="N555" s="118"/>
      <c r="O555" s="118"/>
      <c r="P555" s="118"/>
      <c r="Q555" s="118"/>
      <c r="R555" s="118"/>
      <c r="S555" s="118"/>
      <c r="T555" s="118"/>
      <c r="U555" s="118"/>
      <c r="V555" s="118"/>
      <c r="W555" s="118"/>
      <c r="X555" s="118"/>
      <c r="Y555" s="118"/>
      <c r="Z555" s="118"/>
    </row>
    <row r="556" spans="1:26" ht="15.75" customHeight="1" x14ac:dyDescent="0.25">
      <c r="A556" s="117"/>
      <c r="B556" s="118">
        <v>4214</v>
      </c>
      <c r="C556" s="118" t="s">
        <v>165</v>
      </c>
      <c r="D556" s="126" t="s">
        <v>222</v>
      </c>
      <c r="E556" s="119">
        <v>80000</v>
      </c>
      <c r="F556" s="119">
        <v>80000</v>
      </c>
      <c r="G556" s="119">
        <v>0</v>
      </c>
      <c r="H556" s="135">
        <f t="shared" si="150"/>
        <v>0</v>
      </c>
      <c r="I556" s="118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8"/>
      <c r="U556" s="118"/>
      <c r="V556" s="118"/>
      <c r="W556" s="118"/>
      <c r="X556" s="118"/>
      <c r="Y556" s="118"/>
      <c r="Z556" s="118"/>
    </row>
    <row r="557" spans="1:26" s="195" customFormat="1" ht="15.75" customHeight="1" x14ac:dyDescent="0.25">
      <c r="A557" s="188"/>
      <c r="B557" s="189" t="s">
        <v>371</v>
      </c>
      <c r="C557" s="189"/>
      <c r="D557" s="191"/>
      <c r="E557" s="192">
        <f t="shared" ref="E557:F557" si="156">SUM(E559)</f>
        <v>12000</v>
      </c>
      <c r="F557" s="192">
        <f t="shared" si="156"/>
        <v>12000</v>
      </c>
      <c r="G557" s="192">
        <v>257</v>
      </c>
      <c r="H557" s="193">
        <f t="shared" si="150"/>
        <v>2.1416666666666667E-2</v>
      </c>
      <c r="I557" s="194"/>
      <c r="J557" s="194"/>
      <c r="K557" s="194"/>
      <c r="L557" s="194"/>
      <c r="M557" s="194"/>
      <c r="N557" s="194"/>
      <c r="O557" s="194"/>
      <c r="P557" s="194"/>
      <c r="Q557" s="194"/>
      <c r="R557" s="194"/>
      <c r="S557" s="194"/>
      <c r="T557" s="194"/>
      <c r="U557" s="194"/>
      <c r="V557" s="194"/>
      <c r="W557" s="194"/>
      <c r="X557" s="194"/>
      <c r="Y557" s="194"/>
      <c r="Z557" s="194"/>
    </row>
    <row r="558" spans="1:26" ht="15.75" customHeight="1" x14ac:dyDescent="0.25">
      <c r="A558" s="117"/>
      <c r="B558" s="118" t="s">
        <v>209</v>
      </c>
      <c r="C558" s="118"/>
      <c r="D558" s="126"/>
      <c r="E558" s="119">
        <v>12000</v>
      </c>
      <c r="F558" s="119">
        <v>12000</v>
      </c>
      <c r="G558" s="119">
        <v>257</v>
      </c>
      <c r="H558" s="135">
        <f t="shared" si="150"/>
        <v>2.1416666666666667E-2</v>
      </c>
      <c r="I558" s="118"/>
      <c r="J558" s="118"/>
      <c r="K558" s="118"/>
      <c r="L558" s="118"/>
      <c r="M558" s="118"/>
      <c r="N558" s="118"/>
      <c r="O558" s="118"/>
      <c r="P558" s="118"/>
      <c r="Q558" s="118"/>
      <c r="R558" s="118"/>
      <c r="S558" s="118"/>
      <c r="T558" s="118"/>
      <c r="U558" s="118"/>
      <c r="V558" s="118"/>
      <c r="W558" s="118"/>
      <c r="X558" s="118"/>
      <c r="Y558" s="118"/>
      <c r="Z558" s="118"/>
    </row>
    <row r="559" spans="1:26" ht="15.75" customHeight="1" x14ac:dyDescent="0.25">
      <c r="A559" s="117"/>
      <c r="B559" s="118">
        <v>3</v>
      </c>
      <c r="C559" s="118" t="s">
        <v>35</v>
      </c>
      <c r="D559" s="126" t="s">
        <v>214</v>
      </c>
      <c r="E559" s="119">
        <f t="shared" ref="E559:F559" si="157">SUM(E560)</f>
        <v>12000</v>
      </c>
      <c r="F559" s="119">
        <f t="shared" si="157"/>
        <v>12000</v>
      </c>
      <c r="G559" s="119">
        <v>257</v>
      </c>
      <c r="H559" s="135">
        <f t="shared" si="150"/>
        <v>2.1416666666666667E-2</v>
      </c>
      <c r="I559" s="118"/>
      <c r="J559" s="118"/>
      <c r="K559" s="118"/>
      <c r="L559" s="118"/>
      <c r="M559" s="118"/>
      <c r="N559" s="118"/>
      <c r="O559" s="118"/>
      <c r="P559" s="118"/>
      <c r="Q559" s="118"/>
      <c r="R559" s="118"/>
      <c r="S559" s="118"/>
      <c r="T559" s="118"/>
      <c r="U559" s="118"/>
      <c r="V559" s="118"/>
      <c r="W559" s="118"/>
      <c r="X559" s="118"/>
      <c r="Y559" s="118"/>
      <c r="Z559" s="118"/>
    </row>
    <row r="560" spans="1:26" ht="15.75" customHeight="1" x14ac:dyDescent="0.25">
      <c r="A560" s="117"/>
      <c r="B560" s="118">
        <v>32</v>
      </c>
      <c r="C560" s="118" t="s">
        <v>296</v>
      </c>
      <c r="D560" s="126" t="s">
        <v>214</v>
      </c>
      <c r="E560" s="119">
        <v>12000</v>
      </c>
      <c r="F560" s="119">
        <v>12000</v>
      </c>
      <c r="G560" s="119">
        <v>257</v>
      </c>
      <c r="H560" s="135">
        <f t="shared" si="150"/>
        <v>2.1416666666666667E-2</v>
      </c>
      <c r="I560" s="118"/>
      <c r="J560" s="118"/>
      <c r="K560" s="118"/>
      <c r="L560" s="118"/>
      <c r="M560" s="118"/>
      <c r="N560" s="118"/>
      <c r="O560" s="118"/>
      <c r="P560" s="118"/>
      <c r="Q560" s="118"/>
      <c r="R560" s="118"/>
      <c r="S560" s="118"/>
      <c r="T560" s="118"/>
      <c r="U560" s="118"/>
      <c r="V560" s="118"/>
      <c r="W560" s="118"/>
      <c r="X560" s="118"/>
      <c r="Y560" s="118"/>
      <c r="Z560" s="118"/>
    </row>
    <row r="561" spans="1:26" ht="15.75" customHeight="1" x14ac:dyDescent="0.25">
      <c r="A561" s="117"/>
      <c r="B561" s="118">
        <v>323</v>
      </c>
      <c r="C561" s="118" t="s">
        <v>241</v>
      </c>
      <c r="D561" s="126" t="s">
        <v>214</v>
      </c>
      <c r="E561" s="119">
        <v>6000</v>
      </c>
      <c r="F561" s="119">
        <v>6000</v>
      </c>
      <c r="G561" s="119">
        <v>257</v>
      </c>
      <c r="H561" s="135">
        <f t="shared" si="150"/>
        <v>4.2833333333333334E-2</v>
      </c>
      <c r="I561" s="118"/>
      <c r="J561" s="118"/>
      <c r="K561" s="118"/>
      <c r="L561" s="118"/>
      <c r="M561" s="118"/>
      <c r="N561" s="118"/>
      <c r="O561" s="118"/>
      <c r="P561" s="118"/>
      <c r="Q561" s="118"/>
      <c r="R561" s="118"/>
      <c r="S561" s="118"/>
      <c r="T561" s="118"/>
      <c r="U561" s="118"/>
      <c r="V561" s="118"/>
      <c r="W561" s="118"/>
      <c r="X561" s="118"/>
      <c r="Y561" s="118"/>
      <c r="Z561" s="118"/>
    </row>
    <row r="562" spans="1:26" ht="15.75" customHeight="1" x14ac:dyDescent="0.25">
      <c r="A562" s="117"/>
      <c r="B562" s="118">
        <v>3232</v>
      </c>
      <c r="C562" s="118" t="s">
        <v>241</v>
      </c>
      <c r="D562" s="126" t="s">
        <v>214</v>
      </c>
      <c r="E562" s="119">
        <v>6000</v>
      </c>
      <c r="F562" s="119">
        <v>6000</v>
      </c>
      <c r="G562" s="119">
        <v>257</v>
      </c>
      <c r="H562" s="135">
        <f t="shared" si="150"/>
        <v>4.2833333333333334E-2</v>
      </c>
      <c r="I562" s="118"/>
      <c r="J562" s="118"/>
      <c r="K562" s="118"/>
      <c r="L562" s="118"/>
      <c r="M562" s="118"/>
      <c r="N562" s="118"/>
      <c r="O562" s="118"/>
      <c r="P562" s="118"/>
      <c r="Q562" s="118"/>
      <c r="R562" s="118"/>
      <c r="S562" s="118"/>
      <c r="T562" s="118"/>
      <c r="U562" s="118"/>
      <c r="V562" s="118"/>
      <c r="W562" s="118"/>
      <c r="X562" s="118"/>
      <c r="Y562" s="118"/>
      <c r="Z562" s="118"/>
    </row>
    <row r="563" spans="1:26" ht="15.75" customHeight="1" x14ac:dyDescent="0.25">
      <c r="A563" s="117"/>
      <c r="B563" s="118">
        <v>329</v>
      </c>
      <c r="C563" s="118" t="s">
        <v>372</v>
      </c>
      <c r="D563" s="126" t="s">
        <v>214</v>
      </c>
      <c r="E563" s="119">
        <v>6000</v>
      </c>
      <c r="F563" s="119">
        <v>6000</v>
      </c>
      <c r="G563" s="119">
        <v>0</v>
      </c>
      <c r="H563" s="135">
        <f t="shared" si="150"/>
        <v>0</v>
      </c>
      <c r="I563" s="118"/>
      <c r="J563" s="118"/>
      <c r="K563" s="118"/>
      <c r="L563" s="118"/>
      <c r="M563" s="118"/>
      <c r="N563" s="118"/>
      <c r="O563" s="118"/>
      <c r="P563" s="118"/>
      <c r="Q563" s="118"/>
      <c r="R563" s="118"/>
      <c r="S563" s="118"/>
      <c r="T563" s="118"/>
      <c r="U563" s="118"/>
      <c r="V563" s="118"/>
      <c r="W563" s="118"/>
      <c r="X563" s="118"/>
      <c r="Y563" s="118"/>
      <c r="Z563" s="118"/>
    </row>
    <row r="564" spans="1:26" ht="15.75" customHeight="1" x14ac:dyDescent="0.25">
      <c r="A564" s="117"/>
      <c r="B564" s="118">
        <v>3292</v>
      </c>
      <c r="C564" s="118" t="s">
        <v>286</v>
      </c>
      <c r="D564" s="126" t="s">
        <v>214</v>
      </c>
      <c r="E564" s="119">
        <v>6000</v>
      </c>
      <c r="F564" s="119">
        <v>6000</v>
      </c>
      <c r="G564" s="119">
        <v>0</v>
      </c>
      <c r="H564" s="135">
        <f t="shared" si="150"/>
        <v>0</v>
      </c>
      <c r="I564" s="118"/>
      <c r="J564" s="118"/>
      <c r="K564" s="118"/>
      <c r="L564" s="118"/>
      <c r="M564" s="118"/>
      <c r="N564" s="118"/>
      <c r="O564" s="118"/>
      <c r="P564" s="118"/>
      <c r="Q564" s="118"/>
      <c r="R564" s="118"/>
      <c r="S564" s="118"/>
      <c r="T564" s="118"/>
      <c r="U564" s="118"/>
      <c r="V564" s="118"/>
      <c r="W564" s="118"/>
      <c r="X564" s="118"/>
      <c r="Y564" s="118"/>
      <c r="Z564" s="118"/>
    </row>
    <row r="565" spans="1:26" s="195" customFormat="1" ht="15.75" customHeight="1" x14ac:dyDescent="0.25">
      <c r="A565" s="188"/>
      <c r="B565" s="189" t="s">
        <v>373</v>
      </c>
      <c r="C565" s="189"/>
      <c r="D565" s="191"/>
      <c r="E565" s="192">
        <f t="shared" ref="E565:F565" si="158">SUM(E567)</f>
        <v>30000</v>
      </c>
      <c r="F565" s="192">
        <f t="shared" si="158"/>
        <v>30000</v>
      </c>
      <c r="G565" s="192">
        <v>15625</v>
      </c>
      <c r="H565" s="193">
        <f t="shared" si="150"/>
        <v>0.52083333333333337</v>
      </c>
      <c r="I565" s="194"/>
      <c r="J565" s="194"/>
      <c r="K565" s="194"/>
      <c r="L565" s="194"/>
      <c r="M565" s="194"/>
      <c r="N565" s="194"/>
      <c r="O565" s="194"/>
      <c r="P565" s="194"/>
      <c r="Q565" s="194"/>
      <c r="R565" s="194"/>
      <c r="S565" s="194"/>
      <c r="T565" s="194"/>
      <c r="U565" s="194"/>
      <c r="V565" s="194"/>
      <c r="W565" s="194"/>
      <c r="X565" s="194"/>
      <c r="Y565" s="194"/>
      <c r="Z565" s="194"/>
    </row>
    <row r="566" spans="1:26" ht="15.75" customHeight="1" x14ac:dyDescent="0.25">
      <c r="A566" s="117"/>
      <c r="B566" s="118" t="s">
        <v>209</v>
      </c>
      <c r="C566" s="118"/>
      <c r="D566" s="126"/>
      <c r="E566" s="119">
        <v>30000</v>
      </c>
      <c r="F566" s="119">
        <v>30000</v>
      </c>
      <c r="G566" s="119">
        <v>15625</v>
      </c>
      <c r="H566" s="135">
        <f t="shared" si="150"/>
        <v>0.52083333333333337</v>
      </c>
      <c r="I566" s="118"/>
      <c r="J566" s="118"/>
      <c r="K566" s="118"/>
      <c r="L566" s="118"/>
      <c r="M566" s="118"/>
      <c r="N566" s="118"/>
      <c r="O566" s="118"/>
      <c r="P566" s="118"/>
      <c r="Q566" s="118"/>
      <c r="R566" s="118"/>
      <c r="S566" s="118"/>
      <c r="T566" s="118"/>
      <c r="U566" s="118"/>
      <c r="V566" s="118"/>
      <c r="W566" s="118"/>
      <c r="X566" s="118"/>
      <c r="Y566" s="118"/>
      <c r="Z566" s="118"/>
    </row>
    <row r="567" spans="1:26" ht="15.75" customHeight="1" x14ac:dyDescent="0.25">
      <c r="A567" s="117"/>
      <c r="B567" s="118">
        <v>4</v>
      </c>
      <c r="C567" s="118" t="s">
        <v>36</v>
      </c>
      <c r="D567" s="126" t="s">
        <v>214</v>
      </c>
      <c r="E567" s="119">
        <f t="shared" ref="E567:F567" si="159">SUM(E568)</f>
        <v>30000</v>
      </c>
      <c r="F567" s="119">
        <f t="shared" si="159"/>
        <v>30000</v>
      </c>
      <c r="G567" s="119">
        <v>15625</v>
      </c>
      <c r="H567" s="135">
        <f t="shared" si="150"/>
        <v>0.52083333333333337</v>
      </c>
      <c r="I567" s="118"/>
      <c r="J567" s="118"/>
      <c r="K567" s="118"/>
      <c r="L567" s="118"/>
      <c r="M567" s="118"/>
      <c r="N567" s="118"/>
      <c r="O567" s="118"/>
      <c r="P567" s="118"/>
      <c r="Q567" s="118"/>
      <c r="R567" s="118"/>
      <c r="S567" s="118"/>
      <c r="T567" s="118"/>
      <c r="U567" s="118"/>
      <c r="V567" s="118"/>
      <c r="W567" s="118"/>
      <c r="X567" s="118"/>
      <c r="Y567" s="118"/>
      <c r="Z567" s="118"/>
    </row>
    <row r="568" spans="1:26" ht="15.75" customHeight="1" x14ac:dyDescent="0.25">
      <c r="A568" s="117"/>
      <c r="B568" s="118">
        <v>41</v>
      </c>
      <c r="C568" s="118" t="s">
        <v>374</v>
      </c>
      <c r="D568" s="126" t="s">
        <v>214</v>
      </c>
      <c r="E568" s="119">
        <v>30000</v>
      </c>
      <c r="F568" s="119">
        <v>30000</v>
      </c>
      <c r="G568" s="119">
        <v>15625</v>
      </c>
      <c r="H568" s="135">
        <f t="shared" si="150"/>
        <v>0.52083333333333337</v>
      </c>
      <c r="I568" s="118"/>
      <c r="J568" s="118"/>
      <c r="K568" s="118"/>
      <c r="L568" s="118"/>
      <c r="M568" s="118"/>
      <c r="N568" s="118"/>
      <c r="O568" s="118"/>
      <c r="P568" s="118"/>
      <c r="Q568" s="118"/>
      <c r="R568" s="118"/>
      <c r="S568" s="118"/>
      <c r="T568" s="118"/>
      <c r="U568" s="118"/>
      <c r="V568" s="118"/>
      <c r="W568" s="118"/>
      <c r="X568" s="118"/>
      <c r="Y568" s="118"/>
      <c r="Z568" s="118"/>
    </row>
    <row r="569" spans="1:26" ht="15.75" customHeight="1" x14ac:dyDescent="0.25">
      <c r="A569" s="117"/>
      <c r="B569" s="118">
        <v>412</v>
      </c>
      <c r="C569" s="118" t="s">
        <v>236</v>
      </c>
      <c r="D569" s="126" t="s">
        <v>214</v>
      </c>
      <c r="E569" s="119">
        <v>30000</v>
      </c>
      <c r="F569" s="119">
        <v>30000</v>
      </c>
      <c r="G569" s="119">
        <v>15625</v>
      </c>
      <c r="H569" s="135">
        <f t="shared" si="150"/>
        <v>0.52083333333333337</v>
      </c>
      <c r="I569" s="118"/>
      <c r="J569" s="118"/>
      <c r="K569" s="118"/>
      <c r="L569" s="118"/>
      <c r="M569" s="118"/>
      <c r="N569" s="118"/>
      <c r="O569" s="118"/>
      <c r="P569" s="118"/>
      <c r="Q569" s="118"/>
      <c r="R569" s="118"/>
      <c r="S569" s="118"/>
      <c r="T569" s="118"/>
      <c r="U569" s="118"/>
      <c r="V569" s="118"/>
      <c r="W569" s="118"/>
      <c r="X569" s="118"/>
      <c r="Y569" s="118"/>
      <c r="Z569" s="118"/>
    </row>
    <row r="570" spans="1:26" ht="15.75" customHeight="1" x14ac:dyDescent="0.25">
      <c r="A570" s="117"/>
      <c r="B570" s="118">
        <v>4126</v>
      </c>
      <c r="C570" s="118" t="s">
        <v>159</v>
      </c>
      <c r="D570" s="126" t="s">
        <v>214</v>
      </c>
      <c r="E570" s="119">
        <v>30000</v>
      </c>
      <c r="F570" s="119">
        <v>30000</v>
      </c>
      <c r="G570" s="119">
        <v>15625</v>
      </c>
      <c r="H570" s="135">
        <f t="shared" si="150"/>
        <v>0.52083333333333337</v>
      </c>
      <c r="I570" s="118"/>
      <c r="J570" s="118"/>
      <c r="K570" s="118"/>
      <c r="L570" s="118"/>
      <c r="M570" s="118"/>
      <c r="N570" s="118"/>
      <c r="O570" s="118"/>
      <c r="P570" s="118"/>
      <c r="Q570" s="118"/>
      <c r="R570" s="118"/>
      <c r="S570" s="118"/>
      <c r="T570" s="118"/>
      <c r="U570" s="118"/>
      <c r="V570" s="118"/>
      <c r="W570" s="118"/>
      <c r="X570" s="118"/>
      <c r="Y570" s="118"/>
      <c r="Z570" s="118"/>
    </row>
    <row r="571" spans="1:26" ht="15.75" customHeight="1" x14ac:dyDescent="0.25">
      <c r="A571" s="117"/>
      <c r="B571" s="121" t="s">
        <v>375</v>
      </c>
      <c r="C571" s="147"/>
      <c r="D571" s="136"/>
      <c r="E571" s="130">
        <f t="shared" ref="E571:F571" si="160">SUM(E572)</f>
        <v>22000</v>
      </c>
      <c r="F571" s="130">
        <f t="shared" si="160"/>
        <v>22000</v>
      </c>
      <c r="G571" s="130">
        <v>3829.53</v>
      </c>
      <c r="H571" s="131">
        <f t="shared" si="150"/>
        <v>0.17406954545454548</v>
      </c>
      <c r="I571" s="118"/>
      <c r="J571" s="118"/>
      <c r="K571" s="118"/>
      <c r="L571" s="118"/>
      <c r="M571" s="118"/>
      <c r="N571" s="118"/>
      <c r="O571" s="118"/>
      <c r="P571" s="118"/>
      <c r="Q571" s="118"/>
      <c r="R571" s="118"/>
      <c r="S571" s="118"/>
      <c r="T571" s="118"/>
      <c r="U571" s="118"/>
      <c r="V571" s="118"/>
      <c r="W571" s="118"/>
      <c r="X571" s="118"/>
      <c r="Y571" s="118"/>
      <c r="Z571" s="118"/>
    </row>
    <row r="572" spans="1:26" s="195" customFormat="1" ht="15.75" customHeight="1" x14ac:dyDescent="0.25">
      <c r="A572" s="188"/>
      <c r="B572" s="189" t="s">
        <v>376</v>
      </c>
      <c r="C572" s="189"/>
      <c r="D572" s="191"/>
      <c r="E572" s="192">
        <f t="shared" ref="E572:F572" si="161">SUM(E574)</f>
        <v>22000</v>
      </c>
      <c r="F572" s="192">
        <f t="shared" si="161"/>
        <v>22000</v>
      </c>
      <c r="G572" s="192">
        <v>3829.53</v>
      </c>
      <c r="H572" s="193">
        <f t="shared" si="150"/>
        <v>0.17406954545454548</v>
      </c>
      <c r="I572" s="194"/>
      <c r="J572" s="194"/>
      <c r="K572" s="194"/>
      <c r="L572" s="194"/>
      <c r="M572" s="194"/>
      <c r="N572" s="194"/>
      <c r="O572" s="194"/>
      <c r="P572" s="194"/>
      <c r="Q572" s="194"/>
      <c r="R572" s="194"/>
      <c r="S572" s="194"/>
      <c r="T572" s="194"/>
      <c r="U572" s="194"/>
      <c r="V572" s="194"/>
      <c r="W572" s="194"/>
      <c r="X572" s="194"/>
      <c r="Y572" s="194"/>
      <c r="Z572" s="194"/>
    </row>
    <row r="573" spans="1:26" ht="15.75" customHeight="1" x14ac:dyDescent="0.25">
      <c r="A573" s="117"/>
      <c r="B573" s="118" t="s">
        <v>209</v>
      </c>
      <c r="C573" s="118"/>
      <c r="D573" s="126"/>
      <c r="E573" s="119">
        <v>22000</v>
      </c>
      <c r="F573" s="119">
        <v>22000</v>
      </c>
      <c r="G573" s="119">
        <v>3829.53</v>
      </c>
      <c r="H573" s="135">
        <f t="shared" si="150"/>
        <v>0.17406954545454548</v>
      </c>
      <c r="I573" s="118"/>
      <c r="J573" s="118"/>
      <c r="K573" s="118"/>
      <c r="L573" s="118"/>
      <c r="M573" s="118"/>
      <c r="N573" s="118"/>
      <c r="O573" s="118"/>
      <c r="P573" s="118"/>
      <c r="Q573" s="118"/>
      <c r="R573" s="118"/>
      <c r="S573" s="118"/>
      <c r="T573" s="118"/>
      <c r="U573" s="118"/>
      <c r="V573" s="118"/>
      <c r="W573" s="118"/>
      <c r="X573" s="118"/>
      <c r="Y573" s="118"/>
      <c r="Z573" s="118"/>
    </row>
    <row r="574" spans="1:26" ht="15.75" customHeight="1" x14ac:dyDescent="0.25">
      <c r="A574" s="117"/>
      <c r="B574" s="118">
        <v>3</v>
      </c>
      <c r="C574" s="118" t="s">
        <v>35</v>
      </c>
      <c r="D574" s="126" t="s">
        <v>377</v>
      </c>
      <c r="E574" s="119">
        <f t="shared" ref="E574:F574" si="162">SUM(E575)</f>
        <v>22000</v>
      </c>
      <c r="F574" s="119">
        <f t="shared" si="162"/>
        <v>22000</v>
      </c>
      <c r="G574" s="119">
        <v>3829.53</v>
      </c>
      <c r="H574" s="135">
        <f t="shared" si="150"/>
        <v>0.17406954545454548</v>
      </c>
      <c r="I574" s="118"/>
      <c r="J574" s="118"/>
      <c r="K574" s="118"/>
      <c r="L574" s="118"/>
      <c r="M574" s="118"/>
      <c r="N574" s="118"/>
      <c r="O574" s="118"/>
      <c r="P574" s="118"/>
      <c r="Q574" s="118"/>
      <c r="R574" s="118"/>
      <c r="S574" s="118"/>
      <c r="T574" s="118"/>
      <c r="U574" s="118"/>
      <c r="V574" s="118"/>
      <c r="W574" s="118"/>
      <c r="X574" s="118"/>
      <c r="Y574" s="118"/>
      <c r="Z574" s="118"/>
    </row>
    <row r="575" spans="1:26" ht="15.75" customHeight="1" x14ac:dyDescent="0.25">
      <c r="A575" s="117"/>
      <c r="B575" s="118">
        <v>35</v>
      </c>
      <c r="C575" s="118" t="s">
        <v>378</v>
      </c>
      <c r="D575" s="126" t="s">
        <v>377</v>
      </c>
      <c r="E575" s="119">
        <f t="shared" ref="E575:F575" si="163">SUM(E576)</f>
        <v>22000</v>
      </c>
      <c r="F575" s="119">
        <f t="shared" si="163"/>
        <v>22000</v>
      </c>
      <c r="G575" s="119">
        <v>3829.53</v>
      </c>
      <c r="H575" s="135">
        <f t="shared" si="150"/>
        <v>0.17406954545454548</v>
      </c>
      <c r="I575" s="118"/>
      <c r="J575" s="118"/>
      <c r="K575" s="118"/>
      <c r="L575" s="118"/>
      <c r="M575" s="118"/>
      <c r="N575" s="118"/>
      <c r="O575" s="118"/>
      <c r="P575" s="118"/>
      <c r="Q575" s="118"/>
      <c r="R575" s="118"/>
      <c r="S575" s="118"/>
      <c r="T575" s="118"/>
      <c r="U575" s="118"/>
      <c r="V575" s="118"/>
      <c r="W575" s="118"/>
      <c r="X575" s="118"/>
      <c r="Y575" s="118"/>
      <c r="Z575" s="118"/>
    </row>
    <row r="576" spans="1:26" ht="15.75" customHeight="1" x14ac:dyDescent="0.25">
      <c r="A576" s="117"/>
      <c r="B576" s="118">
        <v>352</v>
      </c>
      <c r="C576" s="118" t="s">
        <v>378</v>
      </c>
      <c r="D576" s="126" t="s">
        <v>377</v>
      </c>
      <c r="E576" s="119">
        <v>22000</v>
      </c>
      <c r="F576" s="119">
        <v>22000</v>
      </c>
      <c r="G576" s="119">
        <v>3829.53</v>
      </c>
      <c r="H576" s="135">
        <f t="shared" si="150"/>
        <v>0.17406954545454548</v>
      </c>
      <c r="I576" s="118"/>
      <c r="J576" s="118"/>
      <c r="K576" s="118"/>
      <c r="L576" s="118"/>
      <c r="M576" s="118"/>
      <c r="N576" s="118"/>
      <c r="O576" s="118"/>
      <c r="P576" s="118"/>
      <c r="Q576" s="118"/>
      <c r="R576" s="118"/>
      <c r="S576" s="118"/>
      <c r="T576" s="118"/>
      <c r="U576" s="118"/>
      <c r="V576" s="118"/>
      <c r="W576" s="118"/>
      <c r="X576" s="118"/>
      <c r="Y576" s="118"/>
      <c r="Z576" s="118"/>
    </row>
    <row r="577" spans="1:26" ht="15.75" customHeight="1" x14ac:dyDescent="0.25">
      <c r="A577" s="117"/>
      <c r="B577" s="118">
        <v>3523</v>
      </c>
      <c r="C577" s="118" t="s">
        <v>379</v>
      </c>
      <c r="D577" s="126" t="s">
        <v>377</v>
      </c>
      <c r="E577" s="119">
        <v>22000</v>
      </c>
      <c r="F577" s="119">
        <v>22000</v>
      </c>
      <c r="G577" s="119">
        <v>3829.53</v>
      </c>
      <c r="H577" s="135">
        <f t="shared" si="150"/>
        <v>0.17406954545454548</v>
      </c>
      <c r="I577" s="118"/>
      <c r="J577" s="118"/>
      <c r="K577" s="118"/>
      <c r="L577" s="118"/>
      <c r="M577" s="118"/>
      <c r="N577" s="118"/>
      <c r="O577" s="118"/>
      <c r="P577" s="118"/>
      <c r="Q577" s="118"/>
      <c r="R577" s="118"/>
      <c r="S577" s="118"/>
      <c r="T577" s="118"/>
      <c r="U577" s="118"/>
      <c r="V577" s="118"/>
      <c r="W577" s="118"/>
      <c r="X577" s="118"/>
      <c r="Y577" s="118"/>
      <c r="Z577" s="118"/>
    </row>
    <row r="578" spans="1:26" ht="15.75" customHeight="1" x14ac:dyDescent="0.25">
      <c r="A578" s="117"/>
      <c r="B578" s="121" t="s">
        <v>380</v>
      </c>
      <c r="C578" s="121"/>
      <c r="D578" s="122"/>
      <c r="E578" s="130">
        <f t="shared" ref="E578:F578" si="164">SUM(E579)</f>
        <v>25000</v>
      </c>
      <c r="F578" s="130">
        <f t="shared" si="164"/>
        <v>25000</v>
      </c>
      <c r="G578" s="130">
        <v>0</v>
      </c>
      <c r="H578" s="131">
        <f t="shared" ref="H578:H610" si="165">G578/E578</f>
        <v>0</v>
      </c>
      <c r="I578" s="118"/>
      <c r="J578" s="118"/>
      <c r="K578" s="118"/>
      <c r="L578" s="118"/>
      <c r="M578" s="118"/>
      <c r="N578" s="118"/>
      <c r="O578" s="118"/>
      <c r="P578" s="118"/>
      <c r="Q578" s="118"/>
      <c r="R578" s="118"/>
      <c r="S578" s="118"/>
      <c r="T578" s="118"/>
      <c r="U578" s="118"/>
      <c r="V578" s="118"/>
      <c r="W578" s="118"/>
      <c r="X578" s="118"/>
      <c r="Y578" s="118"/>
      <c r="Z578" s="118"/>
    </row>
    <row r="579" spans="1:26" s="195" customFormat="1" ht="15.75" customHeight="1" x14ac:dyDescent="0.25">
      <c r="A579" s="188"/>
      <c r="B579" s="189" t="s">
        <v>381</v>
      </c>
      <c r="C579" s="189"/>
      <c r="D579" s="191"/>
      <c r="E579" s="192">
        <f t="shared" ref="E579:F579" si="166">SUM(E581)</f>
        <v>25000</v>
      </c>
      <c r="F579" s="192">
        <f t="shared" si="166"/>
        <v>25000</v>
      </c>
      <c r="G579" s="192">
        <v>0</v>
      </c>
      <c r="H579" s="193">
        <f t="shared" si="165"/>
        <v>0</v>
      </c>
      <c r="I579" s="194"/>
      <c r="J579" s="194"/>
      <c r="K579" s="194"/>
      <c r="L579" s="194"/>
      <c r="M579" s="194"/>
      <c r="N579" s="194"/>
      <c r="O579" s="194"/>
      <c r="P579" s="194"/>
      <c r="Q579" s="194"/>
      <c r="R579" s="194"/>
      <c r="S579" s="194"/>
      <c r="T579" s="194"/>
      <c r="U579" s="194"/>
      <c r="V579" s="194"/>
      <c r="W579" s="194"/>
      <c r="X579" s="194"/>
      <c r="Y579" s="194"/>
      <c r="Z579" s="194"/>
    </row>
    <row r="580" spans="1:26" ht="15.75" customHeight="1" x14ac:dyDescent="0.25">
      <c r="A580" s="117"/>
      <c r="B580" s="118" t="s">
        <v>382</v>
      </c>
      <c r="C580" s="118"/>
      <c r="D580" s="126"/>
      <c r="E580" s="119">
        <v>25000</v>
      </c>
      <c r="F580" s="119">
        <v>25000</v>
      </c>
      <c r="G580" s="119">
        <v>0</v>
      </c>
      <c r="H580" s="135">
        <f t="shared" si="165"/>
        <v>0</v>
      </c>
      <c r="I580" s="118"/>
      <c r="J580" s="118"/>
      <c r="K580" s="118"/>
      <c r="L580" s="118"/>
      <c r="M580" s="118"/>
      <c r="N580" s="118"/>
      <c r="O580" s="118"/>
      <c r="P580" s="118"/>
      <c r="Q580" s="118"/>
      <c r="R580" s="118"/>
      <c r="S580" s="118"/>
      <c r="T580" s="118"/>
      <c r="U580" s="118"/>
      <c r="V580" s="118"/>
      <c r="W580" s="118"/>
      <c r="X580" s="118"/>
      <c r="Y580" s="118"/>
      <c r="Z580" s="118"/>
    </row>
    <row r="581" spans="1:26" ht="15.75" customHeight="1" x14ac:dyDescent="0.25">
      <c r="A581" s="117"/>
      <c r="B581" s="118">
        <v>3</v>
      </c>
      <c r="C581" s="118" t="s">
        <v>35</v>
      </c>
      <c r="D581" s="126" t="s">
        <v>383</v>
      </c>
      <c r="E581" s="119">
        <f t="shared" ref="E581:F581" si="167">SUM(E582)</f>
        <v>25000</v>
      </c>
      <c r="F581" s="119">
        <f t="shared" si="167"/>
        <v>25000</v>
      </c>
      <c r="G581" s="119">
        <v>0</v>
      </c>
      <c r="H581" s="135">
        <f t="shared" si="165"/>
        <v>0</v>
      </c>
      <c r="I581" s="118"/>
      <c r="J581" s="118"/>
      <c r="K581" s="118"/>
      <c r="L581" s="118"/>
      <c r="M581" s="118"/>
      <c r="N581" s="118"/>
      <c r="O581" s="118"/>
      <c r="P581" s="118"/>
      <c r="Q581" s="118"/>
      <c r="R581" s="118"/>
      <c r="S581" s="118"/>
      <c r="T581" s="118"/>
      <c r="U581" s="118"/>
      <c r="V581" s="118"/>
      <c r="W581" s="118"/>
      <c r="X581" s="118"/>
      <c r="Y581" s="118"/>
      <c r="Z581" s="118"/>
    </row>
    <row r="582" spans="1:26" ht="15.75" customHeight="1" x14ac:dyDescent="0.25">
      <c r="A582" s="117"/>
      <c r="B582" s="118">
        <v>32</v>
      </c>
      <c r="C582" s="118" t="s">
        <v>245</v>
      </c>
      <c r="D582" s="126" t="s">
        <v>383</v>
      </c>
      <c r="E582" s="119">
        <f t="shared" ref="E582:F582" si="168">SUM(E583)</f>
        <v>25000</v>
      </c>
      <c r="F582" s="119">
        <f t="shared" si="168"/>
        <v>25000</v>
      </c>
      <c r="G582" s="119">
        <v>0</v>
      </c>
      <c r="H582" s="135">
        <f t="shared" si="165"/>
        <v>0</v>
      </c>
      <c r="I582" s="118"/>
      <c r="J582" s="118"/>
      <c r="K582" s="118"/>
      <c r="L582" s="118"/>
      <c r="M582" s="118"/>
      <c r="N582" s="118"/>
      <c r="O582" s="118"/>
      <c r="P582" s="118"/>
      <c r="Q582" s="118"/>
      <c r="R582" s="118"/>
      <c r="S582" s="118"/>
      <c r="T582" s="118"/>
      <c r="U582" s="118"/>
      <c r="V582" s="118"/>
      <c r="W582" s="118"/>
      <c r="X582" s="118"/>
      <c r="Y582" s="118"/>
      <c r="Z582" s="118"/>
    </row>
    <row r="583" spans="1:26" ht="15.75" customHeight="1" x14ac:dyDescent="0.25">
      <c r="A583" s="117"/>
      <c r="B583" s="118">
        <v>323</v>
      </c>
      <c r="C583" s="118" t="s">
        <v>241</v>
      </c>
      <c r="D583" s="126" t="s">
        <v>383</v>
      </c>
      <c r="E583" s="119">
        <v>25000</v>
      </c>
      <c r="F583" s="119">
        <v>25000</v>
      </c>
      <c r="G583" s="119">
        <v>0</v>
      </c>
      <c r="H583" s="135">
        <f t="shared" si="165"/>
        <v>0</v>
      </c>
      <c r="I583" s="118"/>
      <c r="J583" s="118"/>
      <c r="K583" s="118"/>
      <c r="L583" s="118"/>
      <c r="M583" s="118"/>
      <c r="N583" s="118"/>
      <c r="O583" s="118"/>
      <c r="P583" s="118"/>
      <c r="Q583" s="118"/>
      <c r="R583" s="118"/>
      <c r="S583" s="118"/>
      <c r="T583" s="118"/>
      <c r="U583" s="118"/>
      <c r="V583" s="118"/>
      <c r="W583" s="118"/>
      <c r="X583" s="118"/>
      <c r="Y583" s="118"/>
      <c r="Z583" s="118"/>
    </row>
    <row r="584" spans="1:26" ht="15.75" customHeight="1" x14ac:dyDescent="0.25">
      <c r="A584" s="117"/>
      <c r="B584" s="118">
        <v>3234</v>
      </c>
      <c r="C584" s="118" t="s">
        <v>120</v>
      </c>
      <c r="D584" s="126" t="s">
        <v>383</v>
      </c>
      <c r="E584" s="119">
        <v>25000</v>
      </c>
      <c r="F584" s="119">
        <v>25000</v>
      </c>
      <c r="G584" s="119">
        <v>0</v>
      </c>
      <c r="H584" s="135">
        <f t="shared" si="165"/>
        <v>0</v>
      </c>
      <c r="I584" s="118"/>
      <c r="J584" s="118"/>
      <c r="K584" s="118"/>
      <c r="L584" s="118"/>
      <c r="M584" s="118"/>
      <c r="N584" s="118"/>
      <c r="O584" s="118"/>
      <c r="P584" s="118"/>
      <c r="Q584" s="118"/>
      <c r="R584" s="118"/>
      <c r="S584" s="118"/>
      <c r="T584" s="118"/>
      <c r="U584" s="118"/>
      <c r="V584" s="118"/>
      <c r="W584" s="118"/>
      <c r="X584" s="118"/>
      <c r="Y584" s="118"/>
      <c r="Z584" s="118"/>
    </row>
    <row r="585" spans="1:26" s="195" customFormat="1" ht="15.75" customHeight="1" x14ac:dyDescent="0.25">
      <c r="A585" s="188"/>
      <c r="B585" s="196" t="s">
        <v>384</v>
      </c>
      <c r="C585" s="196"/>
      <c r="D585" s="197"/>
      <c r="E585" s="198">
        <f t="shared" ref="E585:F585" si="169">SUM(E586)</f>
        <v>4000</v>
      </c>
      <c r="F585" s="198">
        <f t="shared" si="169"/>
        <v>4000</v>
      </c>
      <c r="G585" s="198">
        <v>0</v>
      </c>
      <c r="H585" s="199">
        <f t="shared" si="165"/>
        <v>0</v>
      </c>
      <c r="I585" s="194"/>
      <c r="J585" s="194"/>
      <c r="K585" s="194"/>
      <c r="L585" s="194"/>
      <c r="M585" s="194"/>
      <c r="N585" s="194"/>
      <c r="O585" s="194"/>
      <c r="P585" s="194"/>
      <c r="Q585" s="194"/>
      <c r="R585" s="194"/>
      <c r="S585" s="194"/>
      <c r="T585" s="194"/>
      <c r="U585" s="194"/>
      <c r="V585" s="194"/>
      <c r="W585" s="194"/>
      <c r="X585" s="194"/>
      <c r="Y585" s="194"/>
      <c r="Z585" s="194"/>
    </row>
    <row r="586" spans="1:26" s="195" customFormat="1" ht="15.75" customHeight="1" x14ac:dyDescent="0.25">
      <c r="A586" s="188"/>
      <c r="B586" s="189" t="s">
        <v>385</v>
      </c>
      <c r="C586" s="189"/>
      <c r="D586" s="191"/>
      <c r="E586" s="192">
        <f t="shared" ref="E586:F586" si="170">SUM(E588)</f>
        <v>4000</v>
      </c>
      <c r="F586" s="192">
        <f t="shared" si="170"/>
        <v>4000</v>
      </c>
      <c r="G586" s="192">
        <v>0</v>
      </c>
      <c r="H586" s="193">
        <f t="shared" si="165"/>
        <v>0</v>
      </c>
      <c r="I586" s="194"/>
      <c r="J586" s="194"/>
      <c r="K586" s="194"/>
      <c r="L586" s="194"/>
      <c r="M586" s="194"/>
      <c r="N586" s="194"/>
      <c r="O586" s="194"/>
      <c r="P586" s="194"/>
      <c r="Q586" s="194"/>
      <c r="R586" s="194"/>
      <c r="S586" s="194"/>
      <c r="T586" s="194"/>
      <c r="U586" s="194"/>
      <c r="V586" s="194"/>
      <c r="W586" s="194"/>
      <c r="X586" s="194"/>
      <c r="Y586" s="194"/>
      <c r="Z586" s="194"/>
    </row>
    <row r="587" spans="1:26" ht="15.75" customHeight="1" x14ac:dyDescent="0.25">
      <c r="A587" s="117"/>
      <c r="B587" s="118" t="s">
        <v>386</v>
      </c>
      <c r="C587" s="118"/>
      <c r="D587" s="126"/>
      <c r="E587" s="119">
        <v>4000</v>
      </c>
      <c r="F587" s="119">
        <v>4000</v>
      </c>
      <c r="G587" s="119">
        <v>0</v>
      </c>
      <c r="H587" s="135">
        <f t="shared" si="165"/>
        <v>0</v>
      </c>
      <c r="I587" s="118"/>
      <c r="J587" s="118"/>
      <c r="K587" s="118"/>
      <c r="L587" s="118"/>
      <c r="M587" s="118"/>
      <c r="N587" s="118"/>
      <c r="O587" s="118"/>
      <c r="P587" s="118"/>
      <c r="Q587" s="118"/>
      <c r="R587" s="118"/>
      <c r="S587" s="118"/>
      <c r="T587" s="118"/>
      <c r="U587" s="118"/>
      <c r="V587" s="118"/>
      <c r="W587" s="118"/>
      <c r="X587" s="118"/>
      <c r="Y587" s="118"/>
      <c r="Z587" s="118"/>
    </row>
    <row r="588" spans="1:26" ht="15.75" customHeight="1" x14ac:dyDescent="0.25">
      <c r="A588" s="117"/>
      <c r="B588" s="118">
        <v>3</v>
      </c>
      <c r="C588" s="118" t="s">
        <v>35</v>
      </c>
      <c r="D588" s="126" t="s">
        <v>387</v>
      </c>
      <c r="E588" s="119">
        <f t="shared" ref="E588:F588" si="171">SUM(E589)</f>
        <v>4000</v>
      </c>
      <c r="F588" s="119">
        <f t="shared" si="171"/>
        <v>4000</v>
      </c>
      <c r="G588" s="119">
        <v>0</v>
      </c>
      <c r="H588" s="135">
        <f t="shared" si="165"/>
        <v>0</v>
      </c>
      <c r="I588" s="118"/>
      <c r="J588" s="118"/>
      <c r="K588" s="118"/>
      <c r="L588" s="118"/>
      <c r="M588" s="118"/>
      <c r="N588" s="118"/>
      <c r="O588" s="118"/>
      <c r="P588" s="118"/>
      <c r="Q588" s="118"/>
      <c r="R588" s="118"/>
      <c r="S588" s="118"/>
      <c r="T588" s="118"/>
      <c r="U588" s="118"/>
      <c r="V588" s="118"/>
      <c r="W588" s="118"/>
      <c r="X588" s="118"/>
      <c r="Y588" s="118"/>
      <c r="Z588" s="118"/>
    </row>
    <row r="589" spans="1:26" ht="15.75" customHeight="1" x14ac:dyDescent="0.25">
      <c r="A589" s="117"/>
      <c r="B589" s="118">
        <v>37</v>
      </c>
      <c r="C589" s="118" t="s">
        <v>146</v>
      </c>
      <c r="D589" s="126" t="s">
        <v>387</v>
      </c>
      <c r="E589" s="119">
        <f t="shared" ref="E589:F589" si="172">SUM(E590)</f>
        <v>4000</v>
      </c>
      <c r="F589" s="119">
        <f t="shared" si="172"/>
        <v>4000</v>
      </c>
      <c r="G589" s="119">
        <v>0</v>
      </c>
      <c r="H589" s="135">
        <f t="shared" si="165"/>
        <v>0</v>
      </c>
      <c r="I589" s="118"/>
      <c r="J589" s="118"/>
      <c r="K589" s="118"/>
      <c r="L589" s="118"/>
      <c r="M589" s="118"/>
      <c r="N589" s="118"/>
      <c r="O589" s="118"/>
      <c r="P589" s="118"/>
      <c r="Q589" s="118"/>
      <c r="R589" s="118"/>
      <c r="S589" s="118"/>
      <c r="T589" s="118"/>
      <c r="U589" s="118"/>
      <c r="V589" s="118"/>
      <c r="W589" s="118"/>
      <c r="X589" s="118"/>
      <c r="Y589" s="118"/>
      <c r="Z589" s="118"/>
    </row>
    <row r="590" spans="1:26" ht="15.75" customHeight="1" x14ac:dyDescent="0.25">
      <c r="A590" s="117"/>
      <c r="B590" s="118">
        <v>372</v>
      </c>
      <c r="C590" s="118" t="s">
        <v>146</v>
      </c>
      <c r="D590" s="126" t="s">
        <v>387</v>
      </c>
      <c r="E590" s="119">
        <v>4000</v>
      </c>
      <c r="F590" s="119">
        <v>4000</v>
      </c>
      <c r="G590" s="119">
        <v>0</v>
      </c>
      <c r="H590" s="135">
        <f t="shared" si="165"/>
        <v>0</v>
      </c>
      <c r="I590" s="118"/>
      <c r="J590" s="118"/>
      <c r="K590" s="118"/>
      <c r="L590" s="118"/>
      <c r="M590" s="118"/>
      <c r="N590" s="118"/>
      <c r="O590" s="118"/>
      <c r="P590" s="118"/>
      <c r="Q590" s="118"/>
      <c r="R590" s="118"/>
      <c r="S590" s="118"/>
      <c r="T590" s="118"/>
      <c r="U590" s="118"/>
      <c r="V590" s="118"/>
      <c r="W590" s="118"/>
      <c r="X590" s="118"/>
      <c r="Y590" s="118"/>
      <c r="Z590" s="118"/>
    </row>
    <row r="591" spans="1:26" ht="15.75" customHeight="1" x14ac:dyDescent="0.25">
      <c r="A591" s="117"/>
      <c r="B591" s="118">
        <v>3722</v>
      </c>
      <c r="C591" s="147" t="s">
        <v>388</v>
      </c>
      <c r="D591" s="126" t="s">
        <v>387</v>
      </c>
      <c r="E591" s="119">
        <v>4000</v>
      </c>
      <c r="F591" s="119">
        <v>4000</v>
      </c>
      <c r="G591" s="148">
        <v>0</v>
      </c>
      <c r="H591" s="135">
        <f t="shared" si="165"/>
        <v>0</v>
      </c>
      <c r="I591" s="118"/>
      <c r="J591" s="118"/>
      <c r="K591" s="118"/>
      <c r="L591" s="118"/>
      <c r="M591" s="118"/>
      <c r="N591" s="118"/>
      <c r="O591" s="118"/>
      <c r="P591" s="118"/>
      <c r="Q591" s="118"/>
      <c r="R591" s="118"/>
      <c r="S591" s="118"/>
      <c r="T591" s="118"/>
      <c r="U591" s="118"/>
      <c r="V591" s="118"/>
      <c r="W591" s="118"/>
      <c r="X591" s="118"/>
      <c r="Y591" s="118"/>
      <c r="Z591" s="118"/>
    </row>
    <row r="592" spans="1:26" s="195" customFormat="1" ht="15.75" customHeight="1" x14ac:dyDescent="0.25">
      <c r="A592" s="188"/>
      <c r="B592" s="196" t="s">
        <v>389</v>
      </c>
      <c r="C592" s="196"/>
      <c r="D592" s="197"/>
      <c r="E592" s="198">
        <f>SUM(E593,E599,E605,E611)</f>
        <v>96000</v>
      </c>
      <c r="F592" s="198">
        <f>SUM(F593,F599,F605,F611)</f>
        <v>96000</v>
      </c>
      <c r="G592" s="198">
        <f>SUM(G593,G599,G605,G611)</f>
        <v>22265.25</v>
      </c>
      <c r="H592" s="199">
        <f t="shared" si="165"/>
        <v>0.23192968750000001</v>
      </c>
      <c r="I592" s="194"/>
      <c r="J592" s="194"/>
      <c r="K592" s="194"/>
      <c r="L592" s="194"/>
      <c r="M592" s="194"/>
      <c r="N592" s="194"/>
      <c r="O592" s="194"/>
      <c r="P592" s="194"/>
      <c r="Q592" s="194"/>
      <c r="R592" s="194"/>
      <c r="S592" s="194"/>
      <c r="T592" s="194"/>
      <c r="U592" s="194"/>
      <c r="V592" s="194"/>
      <c r="W592" s="194"/>
      <c r="X592" s="194"/>
      <c r="Y592" s="194"/>
      <c r="Z592" s="194"/>
    </row>
    <row r="593" spans="1:26" s="195" customFormat="1" ht="15.75" customHeight="1" x14ac:dyDescent="0.25">
      <c r="A593" s="188"/>
      <c r="B593" s="189" t="s">
        <v>390</v>
      </c>
      <c r="C593" s="189"/>
      <c r="D593" s="191"/>
      <c r="E593" s="192">
        <f t="shared" ref="E593:F593" si="173">SUM(E595)</f>
        <v>35000</v>
      </c>
      <c r="F593" s="192">
        <f t="shared" si="173"/>
        <v>35000</v>
      </c>
      <c r="G593" s="192">
        <v>12447.95</v>
      </c>
      <c r="H593" s="193">
        <f t="shared" si="165"/>
        <v>0.3556557142857143</v>
      </c>
      <c r="I593" s="194"/>
      <c r="J593" s="194"/>
      <c r="K593" s="194"/>
      <c r="L593" s="194"/>
      <c r="M593" s="194"/>
      <c r="N593" s="194"/>
      <c r="O593" s="194"/>
      <c r="P593" s="194"/>
      <c r="Q593" s="194"/>
      <c r="R593" s="194"/>
      <c r="S593" s="194"/>
      <c r="T593" s="194"/>
      <c r="U593" s="194"/>
      <c r="V593" s="194"/>
      <c r="W593" s="194"/>
      <c r="X593" s="194"/>
      <c r="Y593" s="194"/>
      <c r="Z593" s="194"/>
    </row>
    <row r="594" spans="1:26" ht="15.75" customHeight="1" x14ac:dyDescent="0.25">
      <c r="A594" s="117"/>
      <c r="B594" s="118" t="s">
        <v>391</v>
      </c>
      <c r="C594" s="118"/>
      <c r="D594" s="126"/>
      <c r="E594" s="119">
        <v>35000</v>
      </c>
      <c r="F594" s="119">
        <v>35000</v>
      </c>
      <c r="G594" s="119">
        <v>12447.95</v>
      </c>
      <c r="H594" s="135">
        <f t="shared" si="165"/>
        <v>0.3556557142857143</v>
      </c>
      <c r="I594" s="118"/>
      <c r="J594" s="118"/>
      <c r="K594" s="118"/>
      <c r="L594" s="118"/>
      <c r="M594" s="118"/>
      <c r="N594" s="118"/>
      <c r="O594" s="118"/>
      <c r="P594" s="118"/>
      <c r="Q594" s="118"/>
      <c r="R594" s="118"/>
      <c r="S594" s="118"/>
      <c r="T594" s="118"/>
      <c r="U594" s="118"/>
      <c r="V594" s="118"/>
      <c r="W594" s="118"/>
      <c r="X594" s="118"/>
      <c r="Y594" s="118"/>
      <c r="Z594" s="118"/>
    </row>
    <row r="595" spans="1:26" ht="15.75" customHeight="1" x14ac:dyDescent="0.25">
      <c r="A595" s="117"/>
      <c r="B595" s="118">
        <v>3</v>
      </c>
      <c r="C595" s="118" t="s">
        <v>392</v>
      </c>
      <c r="D595" s="126" t="s">
        <v>393</v>
      </c>
      <c r="E595" s="119">
        <f t="shared" ref="E595:F595" si="174">SUM(E596)</f>
        <v>35000</v>
      </c>
      <c r="F595" s="119">
        <f t="shared" si="174"/>
        <v>35000</v>
      </c>
      <c r="G595" s="119">
        <v>12447.95</v>
      </c>
      <c r="H595" s="135">
        <f t="shared" si="165"/>
        <v>0.3556557142857143</v>
      </c>
      <c r="I595" s="118"/>
      <c r="J595" s="118"/>
      <c r="K595" s="118"/>
      <c r="L595" s="118"/>
      <c r="M595" s="118"/>
      <c r="N595" s="118"/>
      <c r="O595" s="118"/>
      <c r="P595" s="118"/>
      <c r="Q595" s="118"/>
      <c r="R595" s="118"/>
      <c r="S595" s="118"/>
      <c r="T595" s="118"/>
      <c r="U595" s="118"/>
      <c r="V595" s="118"/>
      <c r="W595" s="118"/>
      <c r="X595" s="118"/>
      <c r="Y595" s="118"/>
      <c r="Z595" s="118"/>
    </row>
    <row r="596" spans="1:26" ht="15.75" customHeight="1" x14ac:dyDescent="0.25">
      <c r="A596" s="117"/>
      <c r="B596" s="118">
        <v>32</v>
      </c>
      <c r="C596" s="118" t="s">
        <v>296</v>
      </c>
      <c r="D596" s="126" t="s">
        <v>393</v>
      </c>
      <c r="E596" s="119">
        <f t="shared" ref="E596:F596" si="175">SUM(E597)</f>
        <v>35000</v>
      </c>
      <c r="F596" s="119">
        <f t="shared" si="175"/>
        <v>35000</v>
      </c>
      <c r="G596" s="119">
        <v>12447.95</v>
      </c>
      <c r="H596" s="135">
        <f t="shared" si="165"/>
        <v>0.3556557142857143</v>
      </c>
      <c r="I596" s="118"/>
      <c r="J596" s="118"/>
      <c r="K596" s="118"/>
      <c r="L596" s="118"/>
      <c r="M596" s="118"/>
      <c r="N596" s="118"/>
      <c r="O596" s="118"/>
      <c r="P596" s="118"/>
      <c r="Q596" s="118"/>
      <c r="R596" s="118"/>
      <c r="S596" s="118"/>
      <c r="T596" s="118"/>
      <c r="U596" s="118"/>
      <c r="V596" s="118"/>
      <c r="W596" s="118"/>
      <c r="X596" s="118"/>
      <c r="Y596" s="118"/>
      <c r="Z596" s="118"/>
    </row>
    <row r="597" spans="1:26" ht="15.75" customHeight="1" x14ac:dyDescent="0.25">
      <c r="A597" s="117"/>
      <c r="B597" s="118">
        <v>323</v>
      </c>
      <c r="C597" s="118" t="s">
        <v>241</v>
      </c>
      <c r="D597" s="126" t="s">
        <v>393</v>
      </c>
      <c r="E597" s="119">
        <v>35000</v>
      </c>
      <c r="F597" s="119">
        <v>35000</v>
      </c>
      <c r="G597" s="119">
        <v>12447.95</v>
      </c>
      <c r="H597" s="135">
        <f t="shared" si="165"/>
        <v>0.3556557142857143</v>
      </c>
      <c r="I597" s="118"/>
      <c r="J597" s="118"/>
      <c r="K597" s="118"/>
      <c r="L597" s="118"/>
      <c r="M597" s="118"/>
      <c r="N597" s="118"/>
      <c r="O597" s="118"/>
      <c r="P597" s="118"/>
      <c r="Q597" s="118"/>
      <c r="R597" s="118"/>
      <c r="S597" s="118"/>
      <c r="T597" s="118"/>
      <c r="U597" s="118"/>
      <c r="V597" s="118"/>
      <c r="W597" s="118"/>
      <c r="X597" s="118"/>
      <c r="Y597" s="118"/>
      <c r="Z597" s="118"/>
    </row>
    <row r="598" spans="1:26" ht="15.75" customHeight="1" x14ac:dyDescent="0.25">
      <c r="A598" s="117"/>
      <c r="B598" s="118">
        <v>3236</v>
      </c>
      <c r="C598" s="118" t="s">
        <v>394</v>
      </c>
      <c r="D598" s="126" t="s">
        <v>393</v>
      </c>
      <c r="E598" s="119">
        <v>35000</v>
      </c>
      <c r="F598" s="119">
        <v>35000</v>
      </c>
      <c r="G598" s="119">
        <v>12447.95</v>
      </c>
      <c r="H598" s="135">
        <f t="shared" si="165"/>
        <v>0.3556557142857143</v>
      </c>
      <c r="I598" s="118"/>
      <c r="J598" s="118"/>
      <c r="K598" s="118"/>
      <c r="L598" s="118"/>
      <c r="M598" s="118"/>
      <c r="N598" s="118"/>
      <c r="O598" s="118"/>
      <c r="P598" s="118"/>
      <c r="Q598" s="118"/>
      <c r="R598" s="118"/>
      <c r="S598" s="118"/>
      <c r="T598" s="118"/>
      <c r="U598" s="118"/>
      <c r="V598" s="118"/>
      <c r="W598" s="118"/>
      <c r="X598" s="118"/>
      <c r="Y598" s="118"/>
      <c r="Z598" s="118"/>
    </row>
    <row r="599" spans="1:26" s="195" customFormat="1" ht="15.75" customHeight="1" x14ac:dyDescent="0.25">
      <c r="A599" s="188"/>
      <c r="B599" s="189" t="s">
        <v>395</v>
      </c>
      <c r="C599" s="189"/>
      <c r="D599" s="191"/>
      <c r="E599" s="192">
        <f t="shared" ref="E599:F599" si="176">SUM(E601)</f>
        <v>20000</v>
      </c>
      <c r="F599" s="192">
        <f t="shared" si="176"/>
        <v>20000</v>
      </c>
      <c r="G599" s="192">
        <v>0</v>
      </c>
      <c r="H599" s="193">
        <f t="shared" si="165"/>
        <v>0</v>
      </c>
      <c r="I599" s="194"/>
      <c r="J599" s="194"/>
      <c r="K599" s="194"/>
      <c r="L599" s="194"/>
      <c r="M599" s="194"/>
      <c r="N599" s="194"/>
      <c r="O599" s="194"/>
      <c r="P599" s="194"/>
      <c r="Q599" s="194"/>
      <c r="R599" s="194"/>
      <c r="S599" s="194"/>
      <c r="T599" s="194"/>
      <c r="U599" s="194"/>
      <c r="V599" s="194"/>
      <c r="W599" s="194"/>
      <c r="X599" s="194"/>
      <c r="Y599" s="194"/>
      <c r="Z599" s="194"/>
    </row>
    <row r="600" spans="1:26" ht="15.75" customHeight="1" x14ac:dyDescent="0.25">
      <c r="A600" s="117"/>
      <c r="B600" s="118" t="s">
        <v>209</v>
      </c>
      <c r="C600" s="118"/>
      <c r="D600" s="126"/>
      <c r="E600" s="119">
        <v>20000</v>
      </c>
      <c r="F600" s="119">
        <v>20000</v>
      </c>
      <c r="G600" s="119">
        <v>0</v>
      </c>
      <c r="H600" s="135">
        <f t="shared" si="165"/>
        <v>0</v>
      </c>
      <c r="I600" s="118"/>
      <c r="J600" s="118"/>
      <c r="K600" s="118"/>
      <c r="L600" s="118"/>
      <c r="M600" s="118"/>
      <c r="N600" s="118"/>
      <c r="O600" s="118"/>
      <c r="P600" s="118"/>
      <c r="Q600" s="118"/>
      <c r="R600" s="118"/>
      <c r="S600" s="118"/>
      <c r="T600" s="118"/>
      <c r="U600" s="118"/>
      <c r="V600" s="118"/>
      <c r="W600" s="118"/>
      <c r="X600" s="118"/>
      <c r="Y600" s="118"/>
      <c r="Z600" s="118"/>
    </row>
    <row r="601" spans="1:26" ht="15.75" customHeight="1" x14ac:dyDescent="0.25">
      <c r="A601" s="117"/>
      <c r="B601" s="118">
        <v>3</v>
      </c>
      <c r="C601" s="118" t="s">
        <v>35</v>
      </c>
      <c r="D601" s="126" t="s">
        <v>393</v>
      </c>
      <c r="E601" s="119">
        <f t="shared" ref="E601:F601" si="177">SUM(E602)</f>
        <v>20000</v>
      </c>
      <c r="F601" s="119">
        <f t="shared" si="177"/>
        <v>20000</v>
      </c>
      <c r="G601" s="119">
        <v>0</v>
      </c>
      <c r="H601" s="135">
        <f t="shared" si="165"/>
        <v>0</v>
      </c>
      <c r="I601" s="118"/>
      <c r="J601" s="118"/>
      <c r="K601" s="118"/>
      <c r="L601" s="118"/>
      <c r="M601" s="118"/>
      <c r="N601" s="118"/>
      <c r="O601" s="118"/>
      <c r="P601" s="118"/>
      <c r="Q601" s="118"/>
      <c r="R601" s="118"/>
      <c r="S601" s="118"/>
      <c r="T601" s="118"/>
      <c r="U601" s="118"/>
      <c r="V601" s="118"/>
      <c r="W601" s="118"/>
      <c r="X601" s="118"/>
      <c r="Y601" s="118"/>
      <c r="Z601" s="118"/>
    </row>
    <row r="602" spans="1:26" ht="15.75" customHeight="1" x14ac:dyDescent="0.25">
      <c r="A602" s="117"/>
      <c r="B602" s="118">
        <v>32</v>
      </c>
      <c r="C602" s="118" t="s">
        <v>245</v>
      </c>
      <c r="D602" s="126" t="s">
        <v>393</v>
      </c>
      <c r="E602" s="119">
        <f t="shared" ref="E602:F602" si="178">SUM(E603)</f>
        <v>20000</v>
      </c>
      <c r="F602" s="119">
        <f t="shared" si="178"/>
        <v>20000</v>
      </c>
      <c r="G602" s="119">
        <v>0</v>
      </c>
      <c r="H602" s="135">
        <f t="shared" si="165"/>
        <v>0</v>
      </c>
      <c r="I602" s="118"/>
      <c r="J602" s="118"/>
      <c r="K602" s="118"/>
      <c r="L602" s="118"/>
      <c r="M602" s="118"/>
      <c r="N602" s="118"/>
      <c r="O602" s="118"/>
      <c r="P602" s="118"/>
      <c r="Q602" s="118"/>
      <c r="R602" s="118"/>
      <c r="S602" s="118"/>
      <c r="T602" s="118"/>
      <c r="U602" s="118"/>
      <c r="V602" s="118"/>
      <c r="W602" s="118"/>
      <c r="X602" s="118"/>
      <c r="Y602" s="118"/>
      <c r="Z602" s="118"/>
    </row>
    <row r="603" spans="1:26" ht="15.75" customHeight="1" x14ac:dyDescent="0.25">
      <c r="A603" s="117"/>
      <c r="B603" s="118">
        <v>323</v>
      </c>
      <c r="C603" s="118" t="s">
        <v>241</v>
      </c>
      <c r="D603" s="126" t="s">
        <v>393</v>
      </c>
      <c r="E603" s="119">
        <v>20000</v>
      </c>
      <c r="F603" s="119">
        <v>20000</v>
      </c>
      <c r="G603" s="119">
        <v>0</v>
      </c>
      <c r="H603" s="135">
        <f t="shared" si="165"/>
        <v>0</v>
      </c>
      <c r="I603" s="118"/>
      <c r="J603" s="118"/>
      <c r="K603" s="118"/>
      <c r="L603" s="118"/>
      <c r="M603" s="118"/>
      <c r="N603" s="118"/>
      <c r="O603" s="118"/>
      <c r="P603" s="118"/>
      <c r="Q603" s="118"/>
      <c r="R603" s="118"/>
      <c r="S603" s="118"/>
      <c r="T603" s="118"/>
      <c r="U603" s="118"/>
      <c r="V603" s="118"/>
      <c r="W603" s="118"/>
      <c r="X603" s="118"/>
      <c r="Y603" s="118"/>
      <c r="Z603" s="118"/>
    </row>
    <row r="604" spans="1:26" ht="15.75" customHeight="1" x14ac:dyDescent="0.25">
      <c r="A604" s="117"/>
      <c r="B604" s="118">
        <v>3236</v>
      </c>
      <c r="C604" s="118" t="s">
        <v>394</v>
      </c>
      <c r="D604" s="126" t="s">
        <v>393</v>
      </c>
      <c r="E604" s="119">
        <v>20000</v>
      </c>
      <c r="F604" s="119">
        <v>20000</v>
      </c>
      <c r="G604" s="119">
        <v>0</v>
      </c>
      <c r="H604" s="135">
        <f t="shared" si="165"/>
        <v>0</v>
      </c>
      <c r="I604" s="118"/>
      <c r="J604" s="118"/>
      <c r="K604" s="118"/>
      <c r="L604" s="118"/>
      <c r="M604" s="118"/>
      <c r="N604" s="118"/>
      <c r="O604" s="118"/>
      <c r="P604" s="118"/>
      <c r="Q604" s="118"/>
      <c r="R604" s="118"/>
      <c r="S604" s="118"/>
      <c r="T604" s="118"/>
      <c r="U604" s="118"/>
      <c r="V604" s="118"/>
      <c r="W604" s="118"/>
      <c r="X604" s="118"/>
      <c r="Y604" s="118"/>
      <c r="Z604" s="118"/>
    </row>
    <row r="605" spans="1:26" s="195" customFormat="1" ht="15.75" customHeight="1" x14ac:dyDescent="0.25">
      <c r="A605" s="188"/>
      <c r="B605" s="189" t="s">
        <v>396</v>
      </c>
      <c r="C605" s="189" t="s">
        <v>397</v>
      </c>
      <c r="D605" s="191"/>
      <c r="E605" s="192">
        <f t="shared" ref="E605:F605" si="179">SUM(E607)</f>
        <v>11000</v>
      </c>
      <c r="F605" s="192">
        <f t="shared" si="179"/>
        <v>11000</v>
      </c>
      <c r="G605" s="192">
        <v>5248.69</v>
      </c>
      <c r="H605" s="193">
        <f t="shared" si="165"/>
        <v>0.47715363636363634</v>
      </c>
      <c r="I605" s="194"/>
      <c r="J605" s="194"/>
      <c r="K605" s="194"/>
      <c r="L605" s="194"/>
      <c r="M605" s="194"/>
      <c r="N605" s="194"/>
      <c r="O605" s="194"/>
      <c r="P605" s="194"/>
      <c r="Q605" s="194"/>
      <c r="R605" s="194"/>
      <c r="S605" s="194"/>
      <c r="T605" s="194"/>
      <c r="U605" s="194"/>
      <c r="V605" s="194"/>
      <c r="W605" s="194"/>
      <c r="X605" s="194"/>
      <c r="Y605" s="194"/>
      <c r="Z605" s="194"/>
    </row>
    <row r="606" spans="1:26" ht="15.75" customHeight="1" x14ac:dyDescent="0.25">
      <c r="A606" s="117"/>
      <c r="B606" s="118" t="s">
        <v>209</v>
      </c>
      <c r="C606" s="118"/>
      <c r="D606" s="126"/>
      <c r="E606" s="119">
        <v>11000</v>
      </c>
      <c r="F606" s="119">
        <v>11000</v>
      </c>
      <c r="G606" s="119">
        <v>5248.69</v>
      </c>
      <c r="H606" s="135">
        <f t="shared" si="165"/>
        <v>0.47715363636363634</v>
      </c>
      <c r="I606" s="118"/>
      <c r="J606" s="118"/>
      <c r="K606" s="118"/>
      <c r="L606" s="118"/>
      <c r="M606" s="118"/>
      <c r="N606" s="118"/>
      <c r="O606" s="118"/>
      <c r="P606" s="118"/>
      <c r="Q606" s="118"/>
      <c r="R606" s="118"/>
      <c r="S606" s="118"/>
      <c r="T606" s="118"/>
      <c r="U606" s="118"/>
      <c r="V606" s="118"/>
      <c r="W606" s="118"/>
      <c r="X606" s="118"/>
      <c r="Y606" s="118"/>
      <c r="Z606" s="118"/>
    </row>
    <row r="607" spans="1:26" ht="15.75" customHeight="1" x14ac:dyDescent="0.25">
      <c r="A607" s="117"/>
      <c r="B607" s="118">
        <v>3</v>
      </c>
      <c r="C607" s="118" t="s">
        <v>35</v>
      </c>
      <c r="D607" s="126" t="s">
        <v>398</v>
      </c>
      <c r="E607" s="119">
        <f t="shared" ref="E607:F607" si="180">SUM(E608)</f>
        <v>11000</v>
      </c>
      <c r="F607" s="119">
        <f t="shared" si="180"/>
        <v>11000</v>
      </c>
      <c r="G607" s="119">
        <v>5248.69</v>
      </c>
      <c r="H607" s="135">
        <f t="shared" si="165"/>
        <v>0.47715363636363634</v>
      </c>
      <c r="I607" s="118"/>
      <c r="J607" s="118"/>
      <c r="K607" s="118"/>
      <c r="L607" s="118"/>
      <c r="M607" s="118"/>
      <c r="N607" s="118"/>
      <c r="O607" s="118"/>
      <c r="P607" s="118"/>
      <c r="Q607" s="118"/>
      <c r="R607" s="118"/>
      <c r="S607" s="118"/>
      <c r="T607" s="118"/>
      <c r="U607" s="118"/>
      <c r="V607" s="118"/>
      <c r="W607" s="118"/>
      <c r="X607" s="118"/>
      <c r="Y607" s="118"/>
      <c r="Z607" s="118"/>
    </row>
    <row r="608" spans="1:26" ht="15.75" customHeight="1" x14ac:dyDescent="0.25">
      <c r="A608" s="117"/>
      <c r="B608" s="118">
        <v>32</v>
      </c>
      <c r="C608" s="118" t="s">
        <v>296</v>
      </c>
      <c r="D608" s="126" t="s">
        <v>398</v>
      </c>
      <c r="E608" s="119">
        <v>11000</v>
      </c>
      <c r="F608" s="119">
        <v>11000</v>
      </c>
      <c r="G608" s="119">
        <v>5248.69</v>
      </c>
      <c r="H608" s="135">
        <f t="shared" si="165"/>
        <v>0.47715363636363634</v>
      </c>
      <c r="I608" s="118"/>
      <c r="J608" s="118"/>
      <c r="K608" s="118"/>
      <c r="L608" s="118"/>
      <c r="M608" s="118"/>
      <c r="N608" s="118"/>
      <c r="O608" s="118"/>
      <c r="P608" s="118"/>
      <c r="Q608" s="118"/>
      <c r="R608" s="118"/>
      <c r="S608" s="118"/>
      <c r="T608" s="118"/>
      <c r="U608" s="118"/>
      <c r="V608" s="118"/>
      <c r="W608" s="118"/>
      <c r="X608" s="118"/>
      <c r="Y608" s="118"/>
      <c r="Z608" s="118"/>
    </row>
    <row r="609" spans="1:26" ht="15.75" customHeight="1" x14ac:dyDescent="0.25">
      <c r="A609" s="117"/>
      <c r="B609" s="118">
        <v>323</v>
      </c>
      <c r="C609" s="118" t="s">
        <v>241</v>
      </c>
      <c r="D609" s="126" t="s">
        <v>398</v>
      </c>
      <c r="E609" s="119">
        <v>11000</v>
      </c>
      <c r="F609" s="119">
        <v>11000</v>
      </c>
      <c r="G609" s="119">
        <v>5248.69</v>
      </c>
      <c r="H609" s="135">
        <f t="shared" si="165"/>
        <v>0.47715363636363634</v>
      </c>
      <c r="I609" s="118"/>
      <c r="J609" s="118"/>
      <c r="K609" s="118"/>
      <c r="L609" s="118"/>
      <c r="M609" s="118"/>
      <c r="N609" s="118"/>
      <c r="O609" s="118"/>
      <c r="P609" s="118"/>
      <c r="Q609" s="118"/>
      <c r="R609" s="118"/>
      <c r="S609" s="118"/>
      <c r="T609" s="118"/>
      <c r="U609" s="118"/>
      <c r="V609" s="118"/>
      <c r="W609" s="118"/>
      <c r="X609" s="118"/>
      <c r="Y609" s="118"/>
      <c r="Z609" s="118"/>
    </row>
    <row r="610" spans="1:26" ht="15.75" customHeight="1" x14ac:dyDescent="0.25">
      <c r="A610" s="117"/>
      <c r="B610" s="118">
        <v>3236</v>
      </c>
      <c r="C610" s="118" t="s">
        <v>399</v>
      </c>
      <c r="D610" s="126" t="s">
        <v>398</v>
      </c>
      <c r="E610" s="119">
        <v>11000</v>
      </c>
      <c r="F610" s="119">
        <v>11000</v>
      </c>
      <c r="G610" s="119">
        <v>5248.69</v>
      </c>
      <c r="H610" s="135">
        <f t="shared" si="165"/>
        <v>0.47715363636363634</v>
      </c>
      <c r="I610" s="118"/>
      <c r="J610" s="118"/>
      <c r="K610" s="118"/>
      <c r="L610" s="118"/>
      <c r="M610" s="118"/>
      <c r="N610" s="118"/>
      <c r="O610" s="118"/>
      <c r="P610" s="118"/>
      <c r="Q610" s="118"/>
      <c r="R610" s="118"/>
      <c r="S610" s="118"/>
      <c r="T610" s="118"/>
      <c r="U610" s="118"/>
      <c r="V610" s="118"/>
      <c r="W610" s="118"/>
      <c r="X610" s="118"/>
      <c r="Y610" s="118"/>
      <c r="Z610" s="118"/>
    </row>
    <row r="611" spans="1:26" s="195" customFormat="1" ht="15.75" customHeight="1" x14ac:dyDescent="0.25">
      <c r="A611" s="188"/>
      <c r="B611" s="189" t="s">
        <v>400</v>
      </c>
      <c r="C611" s="189"/>
      <c r="D611" s="191"/>
      <c r="E611" s="192">
        <f t="shared" ref="E611:F611" si="181">SUM(E613)</f>
        <v>30000</v>
      </c>
      <c r="F611" s="192">
        <f t="shared" si="181"/>
        <v>30000</v>
      </c>
      <c r="G611" s="192">
        <v>4568.6099999999997</v>
      </c>
      <c r="H611" s="193">
        <f t="shared" ref="H611:H642" si="182">G611/E611</f>
        <v>0.15228699999999998</v>
      </c>
      <c r="I611" s="194"/>
      <c r="J611" s="194"/>
      <c r="K611" s="194"/>
      <c r="L611" s="194"/>
      <c r="M611" s="194"/>
      <c r="N611" s="194"/>
      <c r="O611" s="194"/>
      <c r="P611" s="194"/>
      <c r="Q611" s="194"/>
      <c r="R611" s="194"/>
      <c r="S611" s="194"/>
      <c r="T611" s="194"/>
      <c r="U611" s="194"/>
      <c r="V611" s="194"/>
      <c r="W611" s="194"/>
      <c r="X611" s="194"/>
      <c r="Y611" s="194"/>
      <c r="Z611" s="194"/>
    </row>
    <row r="612" spans="1:26" ht="15.75" customHeight="1" x14ac:dyDescent="0.25">
      <c r="A612" s="117"/>
      <c r="B612" s="118" t="s">
        <v>209</v>
      </c>
      <c r="C612" s="118"/>
      <c r="D612" s="126"/>
      <c r="E612" s="119">
        <v>30000</v>
      </c>
      <c r="F612" s="119">
        <v>30000</v>
      </c>
      <c r="G612" s="119">
        <v>4568.6099999999997</v>
      </c>
      <c r="H612" s="135">
        <f t="shared" si="182"/>
        <v>0.15228699999999998</v>
      </c>
      <c r="I612" s="118"/>
      <c r="J612" s="118"/>
      <c r="K612" s="118"/>
      <c r="L612" s="118"/>
      <c r="M612" s="118"/>
      <c r="N612" s="118"/>
      <c r="O612" s="118"/>
      <c r="P612" s="118"/>
      <c r="Q612" s="118"/>
      <c r="R612" s="118"/>
      <c r="S612" s="118"/>
      <c r="T612" s="118"/>
      <c r="U612" s="118"/>
      <c r="V612" s="118"/>
      <c r="W612" s="118"/>
      <c r="X612" s="118"/>
      <c r="Y612" s="118"/>
      <c r="Z612" s="118"/>
    </row>
    <row r="613" spans="1:26" ht="15.75" customHeight="1" x14ac:dyDescent="0.25">
      <c r="A613" s="117"/>
      <c r="B613" s="118">
        <v>3</v>
      </c>
      <c r="C613" s="118" t="s">
        <v>35</v>
      </c>
      <c r="D613" s="126" t="s">
        <v>398</v>
      </c>
      <c r="E613" s="119">
        <v>30000</v>
      </c>
      <c r="F613" s="119">
        <v>30000</v>
      </c>
      <c r="G613" s="119">
        <v>4568.6099999999997</v>
      </c>
      <c r="H613" s="135">
        <f t="shared" si="182"/>
        <v>0.15228699999999998</v>
      </c>
      <c r="I613" s="118"/>
      <c r="J613" s="118"/>
      <c r="K613" s="118"/>
      <c r="L613" s="118"/>
      <c r="M613" s="118"/>
      <c r="N613" s="118"/>
      <c r="O613" s="118"/>
      <c r="P613" s="118"/>
      <c r="Q613" s="118"/>
      <c r="R613" s="118"/>
      <c r="S613" s="118"/>
      <c r="T613" s="118"/>
      <c r="U613" s="118"/>
      <c r="V613" s="118"/>
      <c r="W613" s="118"/>
      <c r="X613" s="118"/>
      <c r="Y613" s="118"/>
      <c r="Z613" s="118"/>
    </row>
    <row r="614" spans="1:26" ht="15.75" customHeight="1" x14ac:dyDescent="0.25">
      <c r="A614" s="117"/>
      <c r="B614" s="118">
        <v>32</v>
      </c>
      <c r="C614" s="118" t="s">
        <v>245</v>
      </c>
      <c r="D614" s="126" t="s">
        <v>398</v>
      </c>
      <c r="E614" s="119">
        <f t="shared" ref="E614:F614" si="183">SUM(E615)</f>
        <v>30000</v>
      </c>
      <c r="F614" s="119">
        <f t="shared" si="183"/>
        <v>30000</v>
      </c>
      <c r="G614" s="119">
        <v>4568.6099999999997</v>
      </c>
      <c r="H614" s="135">
        <f t="shared" si="182"/>
        <v>0.15228699999999998</v>
      </c>
      <c r="I614" s="118"/>
      <c r="J614" s="118"/>
      <c r="K614" s="118"/>
      <c r="L614" s="118"/>
      <c r="M614" s="118"/>
      <c r="N614" s="118"/>
      <c r="O614" s="118"/>
      <c r="P614" s="118"/>
      <c r="Q614" s="118"/>
      <c r="R614" s="118"/>
      <c r="S614" s="118"/>
      <c r="T614" s="118"/>
      <c r="U614" s="118"/>
      <c r="V614" s="118"/>
      <c r="W614" s="118"/>
      <c r="X614" s="118"/>
      <c r="Y614" s="118"/>
      <c r="Z614" s="118"/>
    </row>
    <row r="615" spans="1:26" ht="15.75" customHeight="1" x14ac:dyDescent="0.25">
      <c r="A615" s="117"/>
      <c r="B615" s="118">
        <v>323</v>
      </c>
      <c r="C615" s="118" t="s">
        <v>241</v>
      </c>
      <c r="D615" s="126" t="s">
        <v>398</v>
      </c>
      <c r="E615" s="119">
        <v>30000</v>
      </c>
      <c r="F615" s="119">
        <v>30000</v>
      </c>
      <c r="G615" s="119">
        <v>4568.6099999999997</v>
      </c>
      <c r="H615" s="135">
        <f t="shared" si="182"/>
        <v>0.15228699999999998</v>
      </c>
      <c r="I615" s="118"/>
      <c r="J615" s="118"/>
      <c r="K615" s="118"/>
      <c r="L615" s="118"/>
      <c r="M615" s="118"/>
      <c r="N615" s="118"/>
      <c r="O615" s="118"/>
      <c r="P615" s="118"/>
      <c r="Q615" s="118"/>
      <c r="R615" s="118"/>
      <c r="S615" s="118"/>
      <c r="T615" s="118"/>
      <c r="U615" s="118"/>
      <c r="V615" s="118"/>
      <c r="W615" s="118"/>
      <c r="X615" s="118"/>
      <c r="Y615" s="118"/>
      <c r="Z615" s="118"/>
    </row>
    <row r="616" spans="1:26" ht="15.75" customHeight="1" x14ac:dyDescent="0.25">
      <c r="A616" s="117"/>
      <c r="B616" s="118">
        <v>3234</v>
      </c>
      <c r="C616" s="118" t="s">
        <v>241</v>
      </c>
      <c r="D616" s="126" t="s">
        <v>398</v>
      </c>
      <c r="E616" s="119">
        <v>30000</v>
      </c>
      <c r="F616" s="119">
        <v>30000</v>
      </c>
      <c r="G616" s="119">
        <v>4568.6099999999997</v>
      </c>
      <c r="H616" s="135">
        <f t="shared" si="182"/>
        <v>0.15228699999999998</v>
      </c>
      <c r="I616" s="118"/>
      <c r="J616" s="118"/>
      <c r="K616" s="118"/>
      <c r="L616" s="118"/>
      <c r="M616" s="118"/>
      <c r="N616" s="118"/>
      <c r="O616" s="118"/>
      <c r="P616" s="118"/>
      <c r="Q616" s="118"/>
      <c r="R616" s="118"/>
      <c r="S616" s="118"/>
      <c r="T616" s="118"/>
      <c r="U616" s="118"/>
      <c r="V616" s="118"/>
      <c r="W616" s="118"/>
      <c r="X616" s="118"/>
      <c r="Y616" s="118"/>
      <c r="Z616" s="118"/>
    </row>
    <row r="617" spans="1:26" ht="15.75" customHeight="1" x14ac:dyDescent="0.25">
      <c r="A617" s="117"/>
      <c r="B617" s="121" t="s">
        <v>401</v>
      </c>
      <c r="C617" s="121"/>
      <c r="D617" s="122"/>
      <c r="E617" s="130">
        <f t="shared" ref="E617:G617" si="184">SUM(E618,E624)</f>
        <v>135000</v>
      </c>
      <c r="F617" s="130">
        <f t="shared" si="184"/>
        <v>135000</v>
      </c>
      <c r="G617" s="130">
        <f t="shared" si="184"/>
        <v>85789.03</v>
      </c>
      <c r="H617" s="131">
        <f t="shared" si="182"/>
        <v>0.63547429629629626</v>
      </c>
      <c r="I617" s="118"/>
      <c r="J617" s="118"/>
      <c r="K617" s="118"/>
      <c r="L617" s="118"/>
      <c r="M617" s="118"/>
      <c r="N617" s="118"/>
      <c r="O617" s="118"/>
      <c r="P617" s="118"/>
      <c r="Q617" s="118"/>
      <c r="R617" s="118"/>
      <c r="S617" s="118"/>
      <c r="T617" s="118"/>
      <c r="U617" s="118"/>
      <c r="V617" s="118"/>
      <c r="W617" s="118"/>
      <c r="X617" s="118"/>
      <c r="Y617" s="118"/>
      <c r="Z617" s="118"/>
    </row>
    <row r="618" spans="1:26" s="195" customFormat="1" ht="15.75" customHeight="1" x14ac:dyDescent="0.25">
      <c r="A618" s="188"/>
      <c r="B618" s="189" t="s">
        <v>402</v>
      </c>
      <c r="C618" s="189"/>
      <c r="D618" s="191"/>
      <c r="E618" s="192">
        <f t="shared" ref="E618:F618" si="185">SUM(E620)</f>
        <v>95000</v>
      </c>
      <c r="F618" s="192">
        <f t="shared" si="185"/>
        <v>95000</v>
      </c>
      <c r="G618" s="192">
        <v>60681.03</v>
      </c>
      <c r="H618" s="193">
        <f t="shared" si="182"/>
        <v>0.6387476842105263</v>
      </c>
      <c r="I618" s="194"/>
      <c r="J618" s="194"/>
      <c r="K618" s="194"/>
      <c r="L618" s="194"/>
      <c r="M618" s="194"/>
      <c r="N618" s="194"/>
      <c r="O618" s="194"/>
      <c r="P618" s="194"/>
      <c r="Q618" s="194"/>
      <c r="R618" s="194"/>
      <c r="S618" s="194"/>
      <c r="T618" s="194"/>
      <c r="U618" s="194"/>
      <c r="V618" s="194"/>
      <c r="W618" s="194"/>
      <c r="X618" s="194"/>
      <c r="Y618" s="194"/>
      <c r="Z618" s="194"/>
    </row>
    <row r="619" spans="1:26" ht="15.75" customHeight="1" x14ac:dyDescent="0.25">
      <c r="A619" s="117"/>
      <c r="B619" s="118" t="s">
        <v>209</v>
      </c>
      <c r="C619" s="118"/>
      <c r="D619" s="126"/>
      <c r="E619" s="119">
        <v>95000</v>
      </c>
      <c r="F619" s="119">
        <v>95000</v>
      </c>
      <c r="G619" s="119">
        <v>60681.03</v>
      </c>
      <c r="H619" s="135">
        <f t="shared" si="182"/>
        <v>0.6387476842105263</v>
      </c>
      <c r="I619" s="118"/>
      <c r="J619" s="118"/>
      <c r="K619" s="118"/>
      <c r="L619" s="118"/>
      <c r="M619" s="118"/>
      <c r="N619" s="118"/>
      <c r="O619" s="118"/>
      <c r="P619" s="118"/>
      <c r="Q619" s="118"/>
      <c r="R619" s="118"/>
      <c r="S619" s="118"/>
      <c r="T619" s="118"/>
      <c r="U619" s="118"/>
      <c r="V619" s="118"/>
      <c r="W619" s="118"/>
      <c r="X619" s="118"/>
      <c r="Y619" s="118"/>
      <c r="Z619" s="118"/>
    </row>
    <row r="620" spans="1:26" ht="15.75" customHeight="1" x14ac:dyDescent="0.25">
      <c r="A620" s="117"/>
      <c r="B620" s="118">
        <v>3</v>
      </c>
      <c r="C620" s="118" t="s">
        <v>35</v>
      </c>
      <c r="D620" s="126" t="s">
        <v>403</v>
      </c>
      <c r="E620" s="119">
        <v>95000</v>
      </c>
      <c r="F620" s="119">
        <v>95000</v>
      </c>
      <c r="G620" s="119">
        <v>60681.03</v>
      </c>
      <c r="H620" s="135">
        <f t="shared" si="182"/>
        <v>0.6387476842105263</v>
      </c>
      <c r="I620" s="118"/>
      <c r="J620" s="118"/>
      <c r="K620" s="118"/>
      <c r="L620" s="118"/>
      <c r="M620" s="118"/>
      <c r="N620" s="118"/>
      <c r="O620" s="118"/>
      <c r="P620" s="118"/>
      <c r="Q620" s="118"/>
      <c r="R620" s="118"/>
      <c r="S620" s="118"/>
      <c r="T620" s="118"/>
      <c r="U620" s="118"/>
      <c r="V620" s="118"/>
      <c r="W620" s="118"/>
      <c r="X620" s="118"/>
      <c r="Y620" s="118"/>
      <c r="Z620" s="118"/>
    </row>
    <row r="621" spans="1:26" ht="15.75" customHeight="1" x14ac:dyDescent="0.25">
      <c r="A621" s="117"/>
      <c r="B621" s="118">
        <v>37</v>
      </c>
      <c r="C621" s="118" t="s">
        <v>202</v>
      </c>
      <c r="D621" s="126" t="s">
        <v>403</v>
      </c>
      <c r="E621" s="119">
        <f t="shared" ref="E621:F621" si="186">SUM(E622)</f>
        <v>95000</v>
      </c>
      <c r="F621" s="119">
        <f t="shared" si="186"/>
        <v>95000</v>
      </c>
      <c r="G621" s="119">
        <v>60681.03</v>
      </c>
      <c r="H621" s="135">
        <f t="shared" si="182"/>
        <v>0.6387476842105263</v>
      </c>
      <c r="I621" s="118"/>
      <c r="J621" s="118"/>
      <c r="K621" s="118"/>
      <c r="L621" s="118"/>
      <c r="M621" s="118"/>
      <c r="N621" s="118"/>
      <c r="O621" s="118"/>
      <c r="P621" s="118"/>
      <c r="Q621" s="118"/>
      <c r="R621" s="118"/>
      <c r="S621" s="118"/>
      <c r="T621" s="118"/>
      <c r="U621" s="118"/>
      <c r="V621" s="118"/>
      <c r="W621" s="118"/>
      <c r="X621" s="118"/>
      <c r="Y621" s="118"/>
      <c r="Z621" s="118"/>
    </row>
    <row r="622" spans="1:26" ht="15.75" customHeight="1" x14ac:dyDescent="0.25">
      <c r="A622" s="117"/>
      <c r="B622" s="118">
        <v>372</v>
      </c>
      <c r="C622" s="118" t="s">
        <v>146</v>
      </c>
      <c r="D622" s="126" t="s">
        <v>403</v>
      </c>
      <c r="E622" s="119">
        <v>95000</v>
      </c>
      <c r="F622" s="119">
        <v>95000</v>
      </c>
      <c r="G622" s="119">
        <v>60681.03</v>
      </c>
      <c r="H622" s="135">
        <f t="shared" si="182"/>
        <v>0.6387476842105263</v>
      </c>
      <c r="I622" s="118"/>
      <c r="J622" s="118"/>
      <c r="K622" s="118"/>
      <c r="L622" s="118"/>
      <c r="M622" s="118"/>
      <c r="N622" s="118"/>
      <c r="O622" s="118"/>
      <c r="P622" s="118"/>
      <c r="Q622" s="118"/>
      <c r="R622" s="118"/>
      <c r="S622" s="118"/>
      <c r="T622" s="118"/>
      <c r="U622" s="118"/>
      <c r="V622" s="118"/>
      <c r="W622" s="118"/>
      <c r="X622" s="118"/>
      <c r="Y622" s="118"/>
      <c r="Z622" s="118"/>
    </row>
    <row r="623" spans="1:26" ht="15.75" customHeight="1" x14ac:dyDescent="0.25">
      <c r="A623" s="117"/>
      <c r="B623" s="118">
        <v>3721</v>
      </c>
      <c r="C623" s="118" t="s">
        <v>404</v>
      </c>
      <c r="D623" s="126" t="s">
        <v>405</v>
      </c>
      <c r="E623" s="119">
        <v>95000</v>
      </c>
      <c r="F623" s="119">
        <v>95000</v>
      </c>
      <c r="G623" s="119">
        <v>60681.03</v>
      </c>
      <c r="H623" s="135">
        <f t="shared" si="182"/>
        <v>0.6387476842105263</v>
      </c>
      <c r="I623" s="118"/>
      <c r="J623" s="118"/>
      <c r="K623" s="118"/>
      <c r="L623" s="118"/>
      <c r="M623" s="118"/>
      <c r="N623" s="118"/>
      <c r="O623" s="118"/>
      <c r="P623" s="118"/>
      <c r="Q623" s="118"/>
      <c r="R623" s="118"/>
      <c r="S623" s="118"/>
      <c r="T623" s="118"/>
      <c r="U623" s="118"/>
      <c r="V623" s="118"/>
      <c r="W623" s="118"/>
      <c r="X623" s="118"/>
      <c r="Y623" s="118"/>
      <c r="Z623" s="118"/>
    </row>
    <row r="624" spans="1:26" s="195" customFormat="1" ht="15.75" customHeight="1" x14ac:dyDescent="0.25">
      <c r="A624" s="188"/>
      <c r="B624" s="189" t="s">
        <v>406</v>
      </c>
      <c r="C624" s="189"/>
      <c r="D624" s="191"/>
      <c r="E624" s="192">
        <f t="shared" ref="E624:F624" si="187">SUM(E626)</f>
        <v>40000</v>
      </c>
      <c r="F624" s="192">
        <f t="shared" si="187"/>
        <v>40000</v>
      </c>
      <c r="G624" s="192">
        <v>25108</v>
      </c>
      <c r="H624" s="193">
        <f t="shared" si="182"/>
        <v>0.62770000000000004</v>
      </c>
      <c r="I624" s="194"/>
      <c r="J624" s="194"/>
      <c r="K624" s="194"/>
      <c r="L624" s="194"/>
      <c r="M624" s="194"/>
      <c r="N624" s="194"/>
      <c r="O624" s="194"/>
      <c r="P624" s="194"/>
      <c r="Q624" s="194"/>
      <c r="R624" s="194"/>
      <c r="S624" s="194"/>
      <c r="T624" s="194"/>
      <c r="U624" s="194"/>
      <c r="V624" s="194"/>
      <c r="W624" s="194"/>
      <c r="X624" s="194"/>
      <c r="Y624" s="194"/>
      <c r="Z624" s="194"/>
    </row>
    <row r="625" spans="1:26" ht="15.75" customHeight="1" x14ac:dyDescent="0.25">
      <c r="A625" s="117"/>
      <c r="B625" s="118" t="s">
        <v>407</v>
      </c>
      <c r="C625" s="118"/>
      <c r="D625" s="126"/>
      <c r="E625" s="119">
        <v>40000</v>
      </c>
      <c r="F625" s="119">
        <v>40000</v>
      </c>
      <c r="G625" s="119">
        <v>25108</v>
      </c>
      <c r="H625" s="135">
        <f t="shared" si="182"/>
        <v>0.62770000000000004</v>
      </c>
      <c r="I625" s="118"/>
      <c r="J625" s="118"/>
      <c r="K625" s="118"/>
      <c r="L625" s="118"/>
      <c r="M625" s="118"/>
      <c r="N625" s="118"/>
      <c r="O625" s="118"/>
      <c r="P625" s="118"/>
      <c r="Q625" s="118"/>
      <c r="R625" s="118"/>
      <c r="S625" s="118"/>
      <c r="T625" s="118"/>
      <c r="U625" s="118"/>
      <c r="V625" s="118"/>
      <c r="W625" s="118"/>
      <c r="X625" s="118"/>
      <c r="Y625" s="118"/>
      <c r="Z625" s="118"/>
    </row>
    <row r="626" spans="1:26" ht="15.75" customHeight="1" x14ac:dyDescent="0.25">
      <c r="A626" s="117"/>
      <c r="B626" s="118">
        <v>3</v>
      </c>
      <c r="C626" s="118" t="s">
        <v>35</v>
      </c>
      <c r="D626" s="126" t="s">
        <v>403</v>
      </c>
      <c r="E626" s="119">
        <f t="shared" ref="E626:F626" si="188">SUM(E627, )</f>
        <v>40000</v>
      </c>
      <c r="F626" s="119">
        <f t="shared" si="188"/>
        <v>40000</v>
      </c>
      <c r="G626" s="119">
        <v>25108</v>
      </c>
      <c r="H626" s="135">
        <f t="shared" si="182"/>
        <v>0.62770000000000004</v>
      </c>
      <c r="I626" s="118"/>
      <c r="J626" s="118"/>
      <c r="K626" s="118"/>
      <c r="L626" s="118"/>
      <c r="M626" s="118"/>
      <c r="N626" s="118"/>
      <c r="O626" s="118"/>
      <c r="P626" s="118"/>
      <c r="Q626" s="118"/>
      <c r="R626" s="118"/>
      <c r="S626" s="118"/>
      <c r="T626" s="118"/>
      <c r="U626" s="118"/>
      <c r="V626" s="118"/>
      <c r="W626" s="118"/>
      <c r="X626" s="118"/>
      <c r="Y626" s="118"/>
      <c r="Z626" s="118"/>
    </row>
    <row r="627" spans="1:26" ht="15.75" customHeight="1" x14ac:dyDescent="0.25">
      <c r="A627" s="117"/>
      <c r="B627" s="118">
        <v>36</v>
      </c>
      <c r="C627" s="118" t="s">
        <v>408</v>
      </c>
      <c r="D627" s="126" t="s">
        <v>403</v>
      </c>
      <c r="E627" s="119">
        <f t="shared" ref="E627:F627" si="189">SUM(E628, )</f>
        <v>40000</v>
      </c>
      <c r="F627" s="119">
        <f t="shared" si="189"/>
        <v>40000</v>
      </c>
      <c r="G627" s="119">
        <v>25108</v>
      </c>
      <c r="H627" s="135">
        <f t="shared" si="182"/>
        <v>0.62770000000000004</v>
      </c>
      <c r="I627" s="118"/>
      <c r="J627" s="118"/>
      <c r="K627" s="118"/>
      <c r="L627" s="118"/>
      <c r="M627" s="118"/>
      <c r="N627" s="118"/>
      <c r="O627" s="118"/>
      <c r="P627" s="118"/>
      <c r="Q627" s="118"/>
      <c r="R627" s="118"/>
      <c r="S627" s="118"/>
      <c r="T627" s="118"/>
      <c r="U627" s="118"/>
      <c r="V627" s="118"/>
      <c r="W627" s="118"/>
      <c r="X627" s="118"/>
      <c r="Y627" s="118"/>
      <c r="Z627" s="118"/>
    </row>
    <row r="628" spans="1:26" ht="15.75" customHeight="1" x14ac:dyDescent="0.25">
      <c r="A628" s="117"/>
      <c r="B628" s="118">
        <v>363</v>
      </c>
      <c r="C628" s="118" t="s">
        <v>143</v>
      </c>
      <c r="D628" s="126" t="s">
        <v>403</v>
      </c>
      <c r="E628" s="119">
        <v>40000</v>
      </c>
      <c r="F628" s="119">
        <v>40000</v>
      </c>
      <c r="G628" s="119">
        <v>25108</v>
      </c>
      <c r="H628" s="135">
        <f t="shared" si="182"/>
        <v>0.62770000000000004</v>
      </c>
      <c r="I628" s="118"/>
      <c r="J628" s="118"/>
      <c r="K628" s="118"/>
      <c r="L628" s="118"/>
      <c r="M628" s="118"/>
      <c r="N628" s="118"/>
      <c r="O628" s="118"/>
      <c r="P628" s="118"/>
      <c r="Q628" s="118"/>
      <c r="R628" s="118"/>
      <c r="S628" s="118"/>
      <c r="T628" s="118"/>
      <c r="U628" s="118"/>
      <c r="V628" s="118"/>
      <c r="W628" s="118"/>
      <c r="X628" s="118"/>
      <c r="Y628" s="118"/>
      <c r="Z628" s="118"/>
    </row>
    <row r="629" spans="1:26" ht="15.75" customHeight="1" x14ac:dyDescent="0.25">
      <c r="A629" s="117"/>
      <c r="B629" s="118">
        <v>3631</v>
      </c>
      <c r="C629" s="118" t="s">
        <v>143</v>
      </c>
      <c r="D629" s="126" t="s">
        <v>405</v>
      </c>
      <c r="E629" s="119">
        <v>40000</v>
      </c>
      <c r="F629" s="119">
        <v>40000</v>
      </c>
      <c r="G629" s="119">
        <v>25108</v>
      </c>
      <c r="H629" s="135">
        <f t="shared" si="182"/>
        <v>0.62770000000000004</v>
      </c>
      <c r="I629" s="118"/>
      <c r="J629" s="118"/>
      <c r="K629" s="118"/>
      <c r="L629" s="118"/>
      <c r="M629" s="118"/>
      <c r="N629" s="118"/>
      <c r="O629" s="118"/>
      <c r="P629" s="118"/>
      <c r="Q629" s="118"/>
      <c r="R629" s="118"/>
      <c r="S629" s="118"/>
      <c r="T629" s="118"/>
      <c r="U629" s="118"/>
      <c r="V629" s="118"/>
      <c r="W629" s="118"/>
      <c r="X629" s="118"/>
      <c r="Y629" s="118"/>
      <c r="Z629" s="118"/>
    </row>
    <row r="630" spans="1:26" ht="15.75" customHeight="1" x14ac:dyDescent="0.25">
      <c r="A630" s="117"/>
      <c r="B630" s="121" t="s">
        <v>409</v>
      </c>
      <c r="C630" s="121"/>
      <c r="D630" s="122"/>
      <c r="E630" s="130">
        <f>SUM(E631,E637,E643,E649,E655,E661,E667,E673)</f>
        <v>263000</v>
      </c>
      <c r="F630" s="130">
        <f>SUM(F631,F637,F643,F649,F655,F661,F667,F673)</f>
        <v>263000</v>
      </c>
      <c r="G630" s="130">
        <f>SUM(G631,G637,G643,G649,G655:G661,G667,G673)</f>
        <v>43999</v>
      </c>
      <c r="H630" s="131">
        <f t="shared" si="182"/>
        <v>0.16729657794676805</v>
      </c>
      <c r="I630" s="118"/>
      <c r="J630" s="118"/>
      <c r="K630" s="118"/>
      <c r="L630" s="118"/>
      <c r="M630" s="118"/>
      <c r="N630" s="118"/>
      <c r="O630" s="118"/>
      <c r="P630" s="118"/>
      <c r="Q630" s="118"/>
      <c r="R630" s="118"/>
      <c r="S630" s="118"/>
      <c r="T630" s="118"/>
      <c r="U630" s="118"/>
      <c r="V630" s="118"/>
      <c r="W630" s="118"/>
      <c r="X630" s="118"/>
      <c r="Y630" s="118"/>
      <c r="Z630" s="118"/>
    </row>
    <row r="631" spans="1:26" s="195" customFormat="1" ht="15.75" customHeight="1" x14ac:dyDescent="0.25">
      <c r="A631" s="188"/>
      <c r="B631" s="189" t="s">
        <v>410</v>
      </c>
      <c r="C631" s="189" t="s">
        <v>411</v>
      </c>
      <c r="D631" s="191"/>
      <c r="E631" s="192">
        <f t="shared" ref="E631:F631" si="190">SUM(E633)</f>
        <v>20000</v>
      </c>
      <c r="F631" s="192">
        <f t="shared" si="190"/>
        <v>20000</v>
      </c>
      <c r="G631" s="192">
        <v>0</v>
      </c>
      <c r="H631" s="193">
        <f t="shared" si="182"/>
        <v>0</v>
      </c>
      <c r="I631" s="194"/>
      <c r="J631" s="194"/>
      <c r="K631" s="194"/>
      <c r="L631" s="194"/>
      <c r="M631" s="194"/>
      <c r="N631" s="194"/>
      <c r="O631" s="194"/>
      <c r="P631" s="194"/>
      <c r="Q631" s="194"/>
      <c r="R631" s="194"/>
      <c r="S631" s="194"/>
      <c r="T631" s="194"/>
      <c r="U631" s="194"/>
      <c r="V631" s="194"/>
      <c r="W631" s="194"/>
      <c r="X631" s="194"/>
      <c r="Y631" s="194"/>
      <c r="Z631" s="194"/>
    </row>
    <row r="632" spans="1:26" ht="15.75" customHeight="1" x14ac:dyDescent="0.25">
      <c r="A632" s="117"/>
      <c r="B632" s="118" t="s">
        <v>209</v>
      </c>
      <c r="C632" s="118"/>
      <c r="D632" s="126"/>
      <c r="E632" s="119">
        <v>20000</v>
      </c>
      <c r="F632" s="119">
        <v>20000</v>
      </c>
      <c r="G632" s="119">
        <v>0</v>
      </c>
      <c r="H632" s="135">
        <f t="shared" si="182"/>
        <v>0</v>
      </c>
      <c r="I632" s="118"/>
      <c r="J632" s="118"/>
      <c r="K632" s="118"/>
      <c r="L632" s="118"/>
      <c r="M632" s="118"/>
      <c r="N632" s="118"/>
      <c r="O632" s="118"/>
      <c r="P632" s="118"/>
      <c r="Q632" s="118"/>
      <c r="R632" s="118"/>
      <c r="S632" s="118"/>
      <c r="T632" s="118"/>
      <c r="U632" s="118"/>
      <c r="V632" s="118"/>
      <c r="W632" s="118"/>
      <c r="X632" s="118"/>
      <c r="Y632" s="118"/>
      <c r="Z632" s="118"/>
    </row>
    <row r="633" spans="1:26" ht="15.75" customHeight="1" x14ac:dyDescent="0.25">
      <c r="A633" s="117"/>
      <c r="B633" s="118">
        <v>3</v>
      </c>
      <c r="C633" s="118" t="s">
        <v>35</v>
      </c>
      <c r="D633" s="126" t="s">
        <v>412</v>
      </c>
      <c r="E633" s="119">
        <f t="shared" ref="E633:F633" si="191">SUM(E634)</f>
        <v>20000</v>
      </c>
      <c r="F633" s="119">
        <f t="shared" si="191"/>
        <v>20000</v>
      </c>
      <c r="G633" s="119">
        <v>0</v>
      </c>
      <c r="H633" s="135">
        <f t="shared" si="182"/>
        <v>0</v>
      </c>
      <c r="I633" s="118"/>
      <c r="J633" s="118"/>
      <c r="K633" s="118"/>
      <c r="L633" s="118"/>
      <c r="M633" s="118"/>
      <c r="N633" s="118"/>
      <c r="O633" s="118"/>
      <c r="P633" s="118"/>
      <c r="Q633" s="118"/>
      <c r="R633" s="118"/>
      <c r="S633" s="118"/>
      <c r="T633" s="118"/>
      <c r="U633" s="118"/>
      <c r="V633" s="118"/>
      <c r="W633" s="118"/>
      <c r="X633" s="118"/>
      <c r="Y633" s="118"/>
      <c r="Z633" s="118"/>
    </row>
    <row r="634" spans="1:26" ht="15.75" customHeight="1" x14ac:dyDescent="0.25">
      <c r="A634" s="117"/>
      <c r="B634" s="118">
        <v>37</v>
      </c>
      <c r="C634" s="118" t="s">
        <v>413</v>
      </c>
      <c r="D634" s="126" t="s">
        <v>412</v>
      </c>
      <c r="E634" s="119">
        <f t="shared" ref="E634:F634" si="192">SUM(E635)</f>
        <v>20000</v>
      </c>
      <c r="F634" s="119">
        <f t="shared" si="192"/>
        <v>20000</v>
      </c>
      <c r="G634" s="119">
        <v>0</v>
      </c>
      <c r="H634" s="135">
        <f t="shared" si="182"/>
        <v>0</v>
      </c>
      <c r="I634" s="118"/>
      <c r="J634" s="118"/>
      <c r="K634" s="118"/>
      <c r="L634" s="118"/>
      <c r="M634" s="118"/>
      <c r="N634" s="118"/>
      <c r="O634" s="118"/>
      <c r="P634" s="118"/>
      <c r="Q634" s="118"/>
      <c r="R634" s="118"/>
      <c r="S634" s="118"/>
      <c r="T634" s="118"/>
      <c r="U634" s="118"/>
      <c r="V634" s="118"/>
      <c r="W634" s="118"/>
      <c r="X634" s="118"/>
      <c r="Y634" s="118"/>
      <c r="Z634" s="118"/>
    </row>
    <row r="635" spans="1:26" ht="15.75" customHeight="1" x14ac:dyDescent="0.25">
      <c r="A635" s="117"/>
      <c r="B635" s="118">
        <v>372</v>
      </c>
      <c r="C635" s="118" t="s">
        <v>202</v>
      </c>
      <c r="D635" s="126" t="s">
        <v>412</v>
      </c>
      <c r="E635" s="119">
        <v>20000</v>
      </c>
      <c r="F635" s="119">
        <v>20000</v>
      </c>
      <c r="G635" s="119">
        <v>0</v>
      </c>
      <c r="H635" s="135">
        <f t="shared" si="182"/>
        <v>0</v>
      </c>
      <c r="I635" s="118"/>
      <c r="J635" s="118"/>
      <c r="K635" s="118"/>
      <c r="L635" s="118"/>
      <c r="M635" s="118"/>
      <c r="N635" s="118"/>
      <c r="O635" s="118"/>
      <c r="P635" s="118"/>
      <c r="Q635" s="118"/>
      <c r="R635" s="118"/>
      <c r="S635" s="118"/>
      <c r="T635" s="118"/>
      <c r="U635" s="118"/>
      <c r="V635" s="118"/>
      <c r="W635" s="118"/>
      <c r="X635" s="118"/>
      <c r="Y635" s="118"/>
      <c r="Z635" s="118"/>
    </row>
    <row r="636" spans="1:26" ht="15.75" customHeight="1" x14ac:dyDescent="0.25">
      <c r="A636" s="117"/>
      <c r="B636" s="118">
        <v>3721</v>
      </c>
      <c r="C636" s="118" t="s">
        <v>388</v>
      </c>
      <c r="D636" s="126" t="s">
        <v>412</v>
      </c>
      <c r="E636" s="119">
        <v>20000</v>
      </c>
      <c r="F636" s="119">
        <v>20000</v>
      </c>
      <c r="G636" s="119">
        <v>0</v>
      </c>
      <c r="H636" s="135">
        <f t="shared" si="182"/>
        <v>0</v>
      </c>
      <c r="I636" s="118"/>
      <c r="J636" s="118"/>
      <c r="K636" s="118"/>
      <c r="L636" s="118"/>
      <c r="M636" s="118"/>
      <c r="N636" s="118"/>
      <c r="O636" s="118"/>
      <c r="P636" s="118"/>
      <c r="Q636" s="118"/>
      <c r="R636" s="118"/>
      <c r="S636" s="118"/>
      <c r="T636" s="118"/>
      <c r="U636" s="118"/>
      <c r="V636" s="118"/>
      <c r="W636" s="118"/>
      <c r="X636" s="118"/>
      <c r="Y636" s="118"/>
      <c r="Z636" s="118"/>
    </row>
    <row r="637" spans="1:26" s="195" customFormat="1" ht="15.75" customHeight="1" x14ac:dyDescent="0.25">
      <c r="A637" s="188"/>
      <c r="B637" s="189" t="s">
        <v>414</v>
      </c>
      <c r="C637" s="189"/>
      <c r="D637" s="191"/>
      <c r="E637" s="192">
        <f t="shared" ref="E637:F637" si="193">SUM(E639)</f>
        <v>60000</v>
      </c>
      <c r="F637" s="192">
        <f t="shared" si="193"/>
        <v>60000</v>
      </c>
      <c r="G637" s="192">
        <v>0</v>
      </c>
      <c r="H637" s="193">
        <f t="shared" si="182"/>
        <v>0</v>
      </c>
      <c r="I637" s="194"/>
      <c r="J637" s="194"/>
      <c r="K637" s="194"/>
      <c r="L637" s="194"/>
      <c r="M637" s="194"/>
      <c r="N637" s="194"/>
      <c r="O637" s="194"/>
      <c r="P637" s="194"/>
      <c r="Q637" s="194"/>
      <c r="R637" s="194"/>
      <c r="S637" s="194"/>
      <c r="T637" s="194"/>
      <c r="U637" s="194"/>
      <c r="V637" s="194"/>
      <c r="W637" s="194"/>
      <c r="X637" s="194"/>
      <c r="Y637" s="194"/>
      <c r="Z637" s="194"/>
    </row>
    <row r="638" spans="1:26" ht="15.75" customHeight="1" x14ac:dyDescent="0.25">
      <c r="A638" s="117"/>
      <c r="B638" s="118" t="s">
        <v>415</v>
      </c>
      <c r="C638" s="118"/>
      <c r="D638" s="126"/>
      <c r="E638" s="119">
        <v>60000</v>
      </c>
      <c r="F638" s="119">
        <v>60000</v>
      </c>
      <c r="G638" s="119">
        <v>0</v>
      </c>
      <c r="H638" s="135">
        <f t="shared" si="182"/>
        <v>0</v>
      </c>
      <c r="I638" s="118"/>
      <c r="J638" s="118"/>
      <c r="K638" s="118"/>
      <c r="L638" s="118"/>
      <c r="M638" s="118"/>
      <c r="N638" s="118"/>
      <c r="O638" s="118"/>
      <c r="P638" s="118"/>
      <c r="Q638" s="118"/>
      <c r="R638" s="118"/>
      <c r="S638" s="118"/>
      <c r="T638" s="118"/>
      <c r="U638" s="118"/>
      <c r="V638" s="118"/>
      <c r="W638" s="118"/>
      <c r="X638" s="118"/>
      <c r="Y638" s="118"/>
      <c r="Z638" s="118"/>
    </row>
    <row r="639" spans="1:26" ht="15.75" customHeight="1" x14ac:dyDescent="0.25">
      <c r="A639" s="117"/>
      <c r="B639" s="118">
        <v>3</v>
      </c>
      <c r="C639" s="118" t="s">
        <v>35</v>
      </c>
      <c r="D639" s="126" t="s">
        <v>403</v>
      </c>
      <c r="E639" s="119">
        <f t="shared" ref="E639:F639" si="194">SUM(E640)</f>
        <v>60000</v>
      </c>
      <c r="F639" s="119">
        <f t="shared" si="194"/>
        <v>60000</v>
      </c>
      <c r="G639" s="119">
        <v>0</v>
      </c>
      <c r="H639" s="135">
        <f t="shared" si="182"/>
        <v>0</v>
      </c>
      <c r="I639" s="118"/>
      <c r="J639" s="118"/>
      <c r="K639" s="118"/>
      <c r="L639" s="118"/>
      <c r="M639" s="118"/>
      <c r="N639" s="118"/>
      <c r="O639" s="118"/>
      <c r="P639" s="118"/>
      <c r="Q639" s="118"/>
      <c r="R639" s="118"/>
      <c r="S639" s="118"/>
      <c r="T639" s="118"/>
      <c r="U639" s="118"/>
      <c r="V639" s="118"/>
      <c r="W639" s="118"/>
      <c r="X639" s="118"/>
      <c r="Y639" s="118"/>
      <c r="Z639" s="118"/>
    </row>
    <row r="640" spans="1:26" ht="15.75" customHeight="1" x14ac:dyDescent="0.25">
      <c r="A640" s="117"/>
      <c r="B640" s="118">
        <v>37</v>
      </c>
      <c r="C640" s="118" t="s">
        <v>202</v>
      </c>
      <c r="D640" s="126" t="s">
        <v>403</v>
      </c>
      <c r="E640" s="119">
        <f t="shared" ref="E640:F640" si="195">SUM(E641)</f>
        <v>60000</v>
      </c>
      <c r="F640" s="119">
        <f t="shared" si="195"/>
        <v>60000</v>
      </c>
      <c r="G640" s="119">
        <v>0</v>
      </c>
      <c r="H640" s="135">
        <f t="shared" si="182"/>
        <v>0</v>
      </c>
      <c r="I640" s="118"/>
      <c r="J640" s="118"/>
      <c r="K640" s="118"/>
      <c r="L640" s="118"/>
      <c r="M640" s="118"/>
      <c r="N640" s="118"/>
      <c r="O640" s="118"/>
      <c r="P640" s="118"/>
      <c r="Q640" s="118"/>
      <c r="R640" s="118"/>
      <c r="S640" s="118"/>
      <c r="T640" s="118"/>
      <c r="U640" s="118"/>
      <c r="V640" s="118"/>
      <c r="W640" s="118"/>
      <c r="X640" s="118"/>
      <c r="Y640" s="118"/>
      <c r="Z640" s="118"/>
    </row>
    <row r="641" spans="1:26" ht="15.75" customHeight="1" x14ac:dyDescent="0.25">
      <c r="A641" s="117"/>
      <c r="B641" s="118">
        <v>372</v>
      </c>
      <c r="C641" s="118" t="s">
        <v>202</v>
      </c>
      <c r="D641" s="126" t="s">
        <v>403</v>
      </c>
      <c r="E641" s="119">
        <v>60000</v>
      </c>
      <c r="F641" s="119">
        <v>60000</v>
      </c>
      <c r="G641" s="119">
        <v>0</v>
      </c>
      <c r="H641" s="135">
        <f t="shared" si="182"/>
        <v>0</v>
      </c>
      <c r="I641" s="118"/>
      <c r="J641" s="118"/>
      <c r="K641" s="118"/>
      <c r="L641" s="118"/>
      <c r="M641" s="118"/>
      <c r="N641" s="118"/>
      <c r="O641" s="118"/>
      <c r="P641" s="118"/>
      <c r="Q641" s="118"/>
      <c r="R641" s="118"/>
      <c r="S641" s="118"/>
      <c r="T641" s="118"/>
      <c r="U641" s="118"/>
      <c r="V641" s="118"/>
      <c r="W641" s="118"/>
      <c r="X641" s="118"/>
      <c r="Y641" s="118"/>
      <c r="Z641" s="118"/>
    </row>
    <row r="642" spans="1:26" ht="15.75" customHeight="1" x14ac:dyDescent="0.25">
      <c r="A642" s="117"/>
      <c r="B642" s="118">
        <v>3721</v>
      </c>
      <c r="C642" s="118" t="s">
        <v>388</v>
      </c>
      <c r="D642" s="126" t="s">
        <v>405</v>
      </c>
      <c r="E642" s="119">
        <v>60000</v>
      </c>
      <c r="F642" s="119">
        <v>60000</v>
      </c>
      <c r="G642" s="119">
        <v>0</v>
      </c>
      <c r="H642" s="135">
        <f t="shared" si="182"/>
        <v>0</v>
      </c>
      <c r="I642" s="118"/>
      <c r="J642" s="118"/>
      <c r="K642" s="118"/>
      <c r="L642" s="118"/>
      <c r="M642" s="118"/>
      <c r="N642" s="118"/>
      <c r="O642" s="118"/>
      <c r="P642" s="118"/>
      <c r="Q642" s="118"/>
      <c r="R642" s="118"/>
      <c r="S642" s="118"/>
      <c r="T642" s="118"/>
      <c r="U642" s="118"/>
      <c r="V642" s="118"/>
      <c r="W642" s="118"/>
      <c r="X642" s="118"/>
      <c r="Y642" s="118"/>
      <c r="Z642" s="118"/>
    </row>
    <row r="643" spans="1:26" s="195" customFormat="1" ht="15.75" customHeight="1" x14ac:dyDescent="0.25">
      <c r="A643" s="188"/>
      <c r="B643" s="189" t="s">
        <v>416</v>
      </c>
      <c r="C643" s="189"/>
      <c r="D643" s="191"/>
      <c r="E643" s="192">
        <f t="shared" ref="E643:F643" si="196">SUM(E645)</f>
        <v>8000</v>
      </c>
      <c r="F643" s="192">
        <f t="shared" si="196"/>
        <v>8000</v>
      </c>
      <c r="G643" s="192">
        <v>0</v>
      </c>
      <c r="H643" s="193">
        <f t="shared" ref="H643:H710" si="197">G643/E643</f>
        <v>0</v>
      </c>
      <c r="I643" s="194"/>
      <c r="J643" s="194"/>
      <c r="K643" s="194"/>
      <c r="L643" s="194"/>
      <c r="M643" s="194"/>
      <c r="N643" s="194"/>
      <c r="O643" s="194"/>
      <c r="P643" s="194"/>
      <c r="Q643" s="194"/>
      <c r="R643" s="194"/>
      <c r="S643" s="194"/>
      <c r="T643" s="194"/>
      <c r="U643" s="194"/>
      <c r="V643" s="194"/>
      <c r="W643" s="194"/>
      <c r="X643" s="194"/>
      <c r="Y643" s="194"/>
      <c r="Z643" s="194"/>
    </row>
    <row r="644" spans="1:26" ht="15.75" customHeight="1" x14ac:dyDescent="0.25">
      <c r="A644" s="117"/>
      <c r="B644" s="118" t="s">
        <v>209</v>
      </c>
      <c r="C644" s="118"/>
      <c r="D644" s="126"/>
      <c r="E644" s="119">
        <v>8000</v>
      </c>
      <c r="F644" s="119">
        <v>8000</v>
      </c>
      <c r="G644" s="119">
        <v>0</v>
      </c>
      <c r="H644" s="135">
        <f t="shared" si="197"/>
        <v>0</v>
      </c>
      <c r="I644" s="118"/>
      <c r="J644" s="118"/>
      <c r="K644" s="118"/>
      <c r="L644" s="118"/>
      <c r="M644" s="118"/>
      <c r="N644" s="118"/>
      <c r="O644" s="118"/>
      <c r="P644" s="118"/>
      <c r="Q644" s="118"/>
      <c r="R644" s="118"/>
      <c r="S644" s="118"/>
      <c r="T644" s="118"/>
      <c r="U644" s="118"/>
      <c r="V644" s="118"/>
      <c r="W644" s="118"/>
      <c r="X644" s="118"/>
      <c r="Y644" s="118"/>
      <c r="Z644" s="118"/>
    </row>
    <row r="645" spans="1:26" ht="15.75" customHeight="1" x14ac:dyDescent="0.25">
      <c r="A645" s="117"/>
      <c r="B645" s="118">
        <v>3</v>
      </c>
      <c r="C645" s="118" t="s">
        <v>35</v>
      </c>
      <c r="D645" s="126" t="s">
        <v>412</v>
      </c>
      <c r="E645" s="119">
        <f t="shared" ref="E645:F645" si="198">SUM(E646, )</f>
        <v>8000</v>
      </c>
      <c r="F645" s="119">
        <f t="shared" si="198"/>
        <v>8000</v>
      </c>
      <c r="G645" s="119">
        <v>0</v>
      </c>
      <c r="H645" s="135">
        <f t="shared" si="197"/>
        <v>0</v>
      </c>
      <c r="I645" s="118"/>
      <c r="J645" s="118"/>
      <c r="K645" s="118"/>
      <c r="L645" s="118"/>
      <c r="M645" s="118"/>
      <c r="N645" s="118"/>
      <c r="O645" s="118"/>
      <c r="P645" s="118"/>
      <c r="Q645" s="118"/>
      <c r="R645" s="118"/>
      <c r="S645" s="118"/>
      <c r="T645" s="118"/>
      <c r="U645" s="118"/>
      <c r="V645" s="118"/>
      <c r="W645" s="118"/>
      <c r="X645" s="118"/>
      <c r="Y645" s="118"/>
      <c r="Z645" s="118"/>
    </row>
    <row r="646" spans="1:26" ht="15.75" customHeight="1" x14ac:dyDescent="0.25">
      <c r="A646" s="117"/>
      <c r="B646" s="118">
        <v>36</v>
      </c>
      <c r="C646" s="118" t="s">
        <v>408</v>
      </c>
      <c r="D646" s="126" t="s">
        <v>412</v>
      </c>
      <c r="E646" s="119">
        <f t="shared" ref="E646:F646" si="199">SUM(E647)</f>
        <v>8000</v>
      </c>
      <c r="F646" s="119">
        <f t="shared" si="199"/>
        <v>8000</v>
      </c>
      <c r="G646" s="119">
        <v>0</v>
      </c>
      <c r="H646" s="135">
        <f t="shared" si="197"/>
        <v>0</v>
      </c>
      <c r="I646" s="118"/>
      <c r="J646" s="118"/>
      <c r="K646" s="118"/>
      <c r="L646" s="118"/>
      <c r="M646" s="118"/>
      <c r="N646" s="118"/>
      <c r="O646" s="118"/>
      <c r="P646" s="118"/>
      <c r="Q646" s="118"/>
      <c r="R646" s="118"/>
      <c r="S646" s="118"/>
      <c r="T646" s="118"/>
      <c r="U646" s="118"/>
      <c r="V646" s="118"/>
      <c r="W646" s="118"/>
      <c r="X646" s="118"/>
      <c r="Y646" s="118"/>
      <c r="Z646" s="118"/>
    </row>
    <row r="647" spans="1:26" ht="15.75" customHeight="1" x14ac:dyDescent="0.25">
      <c r="A647" s="117"/>
      <c r="B647" s="118">
        <v>363</v>
      </c>
      <c r="C647" s="118" t="s">
        <v>417</v>
      </c>
      <c r="D647" s="126" t="s">
        <v>412</v>
      </c>
      <c r="E647" s="119">
        <v>8000</v>
      </c>
      <c r="F647" s="119">
        <v>8000</v>
      </c>
      <c r="G647" s="119">
        <v>0</v>
      </c>
      <c r="H647" s="135">
        <f t="shared" si="197"/>
        <v>0</v>
      </c>
      <c r="I647" s="118"/>
      <c r="J647" s="118"/>
      <c r="K647" s="118"/>
      <c r="L647" s="118"/>
      <c r="M647" s="118"/>
      <c r="N647" s="118"/>
      <c r="O647" s="118"/>
      <c r="P647" s="118"/>
      <c r="Q647" s="118"/>
      <c r="R647" s="118"/>
      <c r="S647" s="118"/>
      <c r="T647" s="118"/>
      <c r="U647" s="118"/>
      <c r="V647" s="118"/>
      <c r="W647" s="118"/>
      <c r="X647" s="118"/>
      <c r="Y647" s="118"/>
      <c r="Z647" s="118"/>
    </row>
    <row r="648" spans="1:26" ht="15.75" customHeight="1" x14ac:dyDescent="0.25">
      <c r="A648" s="117"/>
      <c r="B648" s="118">
        <v>3631</v>
      </c>
      <c r="C648" s="118" t="s">
        <v>143</v>
      </c>
      <c r="D648" s="126" t="s">
        <v>412</v>
      </c>
      <c r="E648" s="119">
        <v>8000</v>
      </c>
      <c r="F648" s="119">
        <v>8000</v>
      </c>
      <c r="G648" s="119">
        <v>0</v>
      </c>
      <c r="H648" s="135">
        <f t="shared" si="197"/>
        <v>0</v>
      </c>
      <c r="I648" s="118"/>
      <c r="J648" s="118"/>
      <c r="K648" s="118"/>
      <c r="L648" s="118"/>
      <c r="M648" s="118"/>
      <c r="N648" s="118"/>
      <c r="O648" s="118"/>
      <c r="P648" s="118"/>
      <c r="Q648" s="118"/>
      <c r="R648" s="118"/>
      <c r="S648" s="118"/>
      <c r="T648" s="118"/>
      <c r="U648" s="118"/>
      <c r="V648" s="118"/>
      <c r="W648" s="118"/>
      <c r="X648" s="118"/>
      <c r="Y648" s="118"/>
      <c r="Z648" s="118"/>
    </row>
    <row r="649" spans="1:26" s="195" customFormat="1" ht="15.75" customHeight="1" x14ac:dyDescent="0.25">
      <c r="A649" s="188"/>
      <c r="B649" s="189" t="s">
        <v>418</v>
      </c>
      <c r="C649" s="189"/>
      <c r="D649" s="191"/>
      <c r="E649" s="192">
        <f t="shared" ref="E649:F649" si="200">SUM(E651)</f>
        <v>20000</v>
      </c>
      <c r="F649" s="192">
        <f t="shared" si="200"/>
        <v>20000</v>
      </c>
      <c r="G649" s="192">
        <v>0</v>
      </c>
      <c r="H649" s="193">
        <f t="shared" si="197"/>
        <v>0</v>
      </c>
      <c r="I649" s="194"/>
      <c r="J649" s="194"/>
      <c r="K649" s="194"/>
      <c r="L649" s="194"/>
      <c r="M649" s="194"/>
      <c r="N649" s="194"/>
      <c r="O649" s="194"/>
      <c r="P649" s="194"/>
      <c r="Q649" s="194"/>
      <c r="R649" s="194"/>
      <c r="S649" s="194"/>
      <c r="T649" s="194"/>
      <c r="U649" s="194"/>
      <c r="V649" s="194"/>
      <c r="W649" s="194"/>
      <c r="X649" s="194"/>
      <c r="Y649" s="194"/>
      <c r="Z649" s="194"/>
    </row>
    <row r="650" spans="1:26" ht="15.75" customHeight="1" x14ac:dyDescent="0.25">
      <c r="A650" s="117"/>
      <c r="B650" s="118" t="s">
        <v>209</v>
      </c>
      <c r="C650" s="118"/>
      <c r="D650" s="126"/>
      <c r="E650" s="119">
        <v>20000</v>
      </c>
      <c r="F650" s="119">
        <v>20000</v>
      </c>
      <c r="G650" s="119">
        <v>0</v>
      </c>
      <c r="H650" s="135">
        <f t="shared" si="197"/>
        <v>0</v>
      </c>
      <c r="I650" s="118"/>
      <c r="J650" s="118"/>
      <c r="K650" s="118"/>
      <c r="L650" s="118"/>
      <c r="M650" s="118"/>
      <c r="N650" s="118"/>
      <c r="O650" s="118"/>
      <c r="P650" s="118"/>
      <c r="Q650" s="118"/>
      <c r="R650" s="118"/>
      <c r="S650" s="118"/>
      <c r="T650" s="118"/>
      <c r="U650" s="118"/>
      <c r="V650" s="118"/>
      <c r="W650" s="118"/>
      <c r="X650" s="118"/>
      <c r="Y650" s="118"/>
      <c r="Z650" s="118"/>
    </row>
    <row r="651" spans="1:26" ht="15.75" customHeight="1" x14ac:dyDescent="0.25">
      <c r="A651" s="117"/>
      <c r="B651" s="118">
        <v>3</v>
      </c>
      <c r="C651" s="118" t="s">
        <v>35</v>
      </c>
      <c r="D651" s="126" t="s">
        <v>412</v>
      </c>
      <c r="E651" s="119">
        <f t="shared" ref="E651:F651" si="201">SUM(E652)</f>
        <v>20000</v>
      </c>
      <c r="F651" s="119">
        <f t="shared" si="201"/>
        <v>20000</v>
      </c>
      <c r="G651" s="119">
        <v>0</v>
      </c>
      <c r="H651" s="135">
        <f t="shared" si="197"/>
        <v>0</v>
      </c>
      <c r="I651" s="118"/>
      <c r="J651" s="118"/>
      <c r="K651" s="118"/>
      <c r="L651" s="118"/>
      <c r="M651" s="118"/>
      <c r="N651" s="118"/>
      <c r="O651" s="118"/>
      <c r="P651" s="118"/>
      <c r="Q651" s="118"/>
      <c r="R651" s="118"/>
      <c r="S651" s="118"/>
      <c r="T651" s="118"/>
      <c r="U651" s="118"/>
      <c r="V651" s="118"/>
      <c r="W651" s="118"/>
      <c r="X651" s="118"/>
      <c r="Y651" s="118"/>
      <c r="Z651" s="118"/>
    </row>
    <row r="652" spans="1:26" ht="15.75" customHeight="1" x14ac:dyDescent="0.25">
      <c r="A652" s="117"/>
      <c r="B652" s="118">
        <v>36</v>
      </c>
      <c r="C652" s="118" t="s">
        <v>417</v>
      </c>
      <c r="D652" s="126" t="s">
        <v>412</v>
      </c>
      <c r="E652" s="119">
        <f t="shared" ref="E652:F652" si="202">SUM(E653)</f>
        <v>20000</v>
      </c>
      <c r="F652" s="119">
        <f t="shared" si="202"/>
        <v>20000</v>
      </c>
      <c r="G652" s="119">
        <v>0</v>
      </c>
      <c r="H652" s="135">
        <f t="shared" si="197"/>
        <v>0</v>
      </c>
      <c r="I652" s="118"/>
      <c r="J652" s="118"/>
      <c r="K652" s="118"/>
      <c r="L652" s="118"/>
      <c r="M652" s="118"/>
      <c r="N652" s="118"/>
      <c r="O652" s="118"/>
      <c r="P652" s="118"/>
      <c r="Q652" s="118"/>
      <c r="R652" s="118"/>
      <c r="S652" s="118"/>
      <c r="T652" s="118"/>
      <c r="U652" s="118"/>
      <c r="V652" s="118"/>
      <c r="W652" s="118"/>
      <c r="X652" s="118"/>
      <c r="Y652" s="118"/>
      <c r="Z652" s="118"/>
    </row>
    <row r="653" spans="1:26" ht="15.75" customHeight="1" x14ac:dyDescent="0.25">
      <c r="A653" s="117"/>
      <c r="B653" s="118">
        <v>363</v>
      </c>
      <c r="C653" s="118" t="s">
        <v>143</v>
      </c>
      <c r="D653" s="126" t="s">
        <v>412</v>
      </c>
      <c r="E653" s="119">
        <v>20000</v>
      </c>
      <c r="F653" s="119">
        <v>20000</v>
      </c>
      <c r="G653" s="119">
        <v>0</v>
      </c>
      <c r="H653" s="135">
        <f t="shared" si="197"/>
        <v>0</v>
      </c>
      <c r="I653" s="118"/>
      <c r="J653" s="118"/>
      <c r="K653" s="118"/>
      <c r="L653" s="118"/>
      <c r="M653" s="118"/>
      <c r="N653" s="118"/>
      <c r="O653" s="118"/>
      <c r="P653" s="118"/>
      <c r="Q653" s="118"/>
      <c r="R653" s="118"/>
      <c r="S653" s="118"/>
      <c r="T653" s="118"/>
      <c r="U653" s="118"/>
      <c r="V653" s="118"/>
      <c r="W653" s="118"/>
      <c r="X653" s="118"/>
      <c r="Y653" s="118"/>
      <c r="Z653" s="118"/>
    </row>
    <row r="654" spans="1:26" ht="15.75" customHeight="1" x14ac:dyDescent="0.25">
      <c r="A654" s="117"/>
      <c r="B654" s="118">
        <v>3631</v>
      </c>
      <c r="C654" s="118" t="s">
        <v>143</v>
      </c>
      <c r="D654" s="126" t="s">
        <v>412</v>
      </c>
      <c r="E654" s="119">
        <v>20000</v>
      </c>
      <c r="F654" s="119">
        <v>20000</v>
      </c>
      <c r="G654" s="119">
        <v>0</v>
      </c>
      <c r="H654" s="135">
        <f t="shared" si="197"/>
        <v>0</v>
      </c>
      <c r="I654" s="118"/>
      <c r="J654" s="118"/>
      <c r="K654" s="118"/>
      <c r="L654" s="118"/>
      <c r="M654" s="118"/>
      <c r="N654" s="118"/>
      <c r="O654" s="118"/>
      <c r="P654" s="118"/>
      <c r="Q654" s="118"/>
      <c r="R654" s="118"/>
      <c r="S654" s="118"/>
      <c r="T654" s="118"/>
      <c r="U654" s="118"/>
      <c r="V654" s="118"/>
      <c r="W654" s="118"/>
      <c r="X654" s="118"/>
      <c r="Y654" s="118"/>
      <c r="Z654" s="118"/>
    </row>
    <row r="655" spans="1:26" s="195" customFormat="1" ht="15.75" customHeight="1" x14ac:dyDescent="0.25">
      <c r="A655" s="188"/>
      <c r="B655" s="189" t="s">
        <v>419</v>
      </c>
      <c r="C655" s="189"/>
      <c r="D655" s="191"/>
      <c r="E655" s="192">
        <f t="shared" ref="E655:F655" si="203">SUM(E657)</f>
        <v>12000</v>
      </c>
      <c r="F655" s="192">
        <f t="shared" si="203"/>
        <v>12000</v>
      </c>
      <c r="G655" s="192">
        <v>0</v>
      </c>
      <c r="H655" s="193">
        <f t="shared" si="197"/>
        <v>0</v>
      </c>
      <c r="I655" s="194"/>
      <c r="J655" s="194"/>
      <c r="K655" s="194"/>
      <c r="L655" s="194"/>
      <c r="M655" s="194"/>
      <c r="N655" s="194"/>
      <c r="O655" s="194"/>
      <c r="P655" s="194"/>
      <c r="Q655" s="194"/>
      <c r="R655" s="194"/>
      <c r="S655" s="194"/>
      <c r="T655" s="194"/>
      <c r="U655" s="194"/>
      <c r="V655" s="194"/>
      <c r="W655" s="194"/>
      <c r="X655" s="194"/>
      <c r="Y655" s="194"/>
      <c r="Z655" s="194"/>
    </row>
    <row r="656" spans="1:26" ht="15.75" customHeight="1" x14ac:dyDescent="0.25">
      <c r="A656" s="117"/>
      <c r="B656" s="118" t="s">
        <v>209</v>
      </c>
      <c r="C656" s="118"/>
      <c r="D656" s="126"/>
      <c r="E656" s="119">
        <v>12000</v>
      </c>
      <c r="F656" s="119">
        <v>12000</v>
      </c>
      <c r="G656" s="119">
        <v>0</v>
      </c>
      <c r="H656" s="135">
        <f t="shared" si="197"/>
        <v>0</v>
      </c>
      <c r="I656" s="118"/>
      <c r="J656" s="118"/>
      <c r="K656" s="118"/>
      <c r="L656" s="118"/>
      <c r="M656" s="118"/>
      <c r="N656" s="118"/>
      <c r="O656" s="118"/>
      <c r="P656" s="118"/>
      <c r="Q656" s="118"/>
      <c r="R656" s="118"/>
      <c r="S656" s="118"/>
      <c r="T656" s="118"/>
      <c r="U656" s="118"/>
      <c r="V656" s="118"/>
      <c r="W656" s="118"/>
      <c r="X656" s="118"/>
      <c r="Y656" s="118"/>
      <c r="Z656" s="118"/>
    </row>
    <row r="657" spans="1:26" ht="15.75" customHeight="1" x14ac:dyDescent="0.25">
      <c r="A657" s="117"/>
      <c r="B657" s="118">
        <v>3</v>
      </c>
      <c r="C657" s="118" t="s">
        <v>35</v>
      </c>
      <c r="D657" s="126" t="s">
        <v>412</v>
      </c>
      <c r="E657" s="119">
        <v>12000</v>
      </c>
      <c r="F657" s="119">
        <v>12000</v>
      </c>
      <c r="G657" s="119">
        <v>0</v>
      </c>
      <c r="H657" s="135">
        <f t="shared" si="197"/>
        <v>0</v>
      </c>
      <c r="I657" s="118"/>
      <c r="J657" s="118"/>
      <c r="K657" s="118"/>
      <c r="L657" s="118"/>
      <c r="M657" s="118"/>
      <c r="N657" s="118"/>
      <c r="O657" s="118"/>
      <c r="P657" s="118"/>
      <c r="Q657" s="118"/>
      <c r="R657" s="118"/>
      <c r="S657" s="118"/>
      <c r="T657" s="118"/>
      <c r="U657" s="118"/>
      <c r="V657" s="118"/>
      <c r="W657" s="118"/>
      <c r="X657" s="118"/>
      <c r="Y657" s="118"/>
      <c r="Z657" s="118"/>
    </row>
    <row r="658" spans="1:26" ht="15.75" customHeight="1" x14ac:dyDescent="0.25">
      <c r="A658" s="117"/>
      <c r="B658" s="118">
        <v>36</v>
      </c>
      <c r="C658" s="118" t="s">
        <v>417</v>
      </c>
      <c r="D658" s="126" t="s">
        <v>412</v>
      </c>
      <c r="E658" s="119">
        <v>12000</v>
      </c>
      <c r="F658" s="119">
        <v>12000</v>
      </c>
      <c r="G658" s="119">
        <v>0</v>
      </c>
      <c r="H658" s="135">
        <f t="shared" si="197"/>
        <v>0</v>
      </c>
      <c r="I658" s="118"/>
      <c r="J658" s="118"/>
      <c r="K658" s="118"/>
      <c r="L658" s="118"/>
      <c r="M658" s="118"/>
      <c r="N658" s="118"/>
      <c r="O658" s="118"/>
      <c r="P658" s="118"/>
      <c r="Q658" s="118"/>
      <c r="R658" s="118"/>
      <c r="S658" s="118"/>
      <c r="T658" s="118"/>
      <c r="U658" s="118"/>
      <c r="V658" s="118"/>
      <c r="W658" s="118"/>
      <c r="X658" s="118"/>
      <c r="Y658" s="118"/>
      <c r="Z658" s="118"/>
    </row>
    <row r="659" spans="1:26" ht="15.75" customHeight="1" x14ac:dyDescent="0.25">
      <c r="A659" s="117"/>
      <c r="B659" s="118">
        <v>363</v>
      </c>
      <c r="C659" s="118" t="s">
        <v>143</v>
      </c>
      <c r="D659" s="126" t="s">
        <v>412</v>
      </c>
      <c r="E659" s="119">
        <v>12000</v>
      </c>
      <c r="F659" s="119">
        <v>12000</v>
      </c>
      <c r="G659" s="119">
        <v>0</v>
      </c>
      <c r="H659" s="135">
        <f t="shared" si="197"/>
        <v>0</v>
      </c>
      <c r="I659" s="118"/>
      <c r="J659" s="118"/>
      <c r="K659" s="118"/>
      <c r="L659" s="118"/>
      <c r="M659" s="118"/>
      <c r="N659" s="118"/>
      <c r="O659" s="118"/>
      <c r="P659" s="118"/>
      <c r="Q659" s="118"/>
      <c r="R659" s="118"/>
      <c r="S659" s="118"/>
      <c r="T659" s="118"/>
      <c r="U659" s="118"/>
      <c r="V659" s="118"/>
      <c r="W659" s="118"/>
      <c r="X659" s="118"/>
      <c r="Y659" s="118"/>
      <c r="Z659" s="118"/>
    </row>
    <row r="660" spans="1:26" ht="15.75" customHeight="1" x14ac:dyDescent="0.25">
      <c r="A660" s="117"/>
      <c r="B660" s="118">
        <v>3631</v>
      </c>
      <c r="C660" s="118" t="s">
        <v>143</v>
      </c>
      <c r="D660" s="126" t="s">
        <v>412</v>
      </c>
      <c r="E660" s="119">
        <v>12000</v>
      </c>
      <c r="F660" s="119">
        <v>12000</v>
      </c>
      <c r="G660" s="119">
        <v>0</v>
      </c>
      <c r="H660" s="135">
        <f t="shared" si="197"/>
        <v>0</v>
      </c>
      <c r="I660" s="118"/>
      <c r="J660" s="118"/>
      <c r="K660" s="118"/>
      <c r="L660" s="118"/>
      <c r="M660" s="118"/>
      <c r="N660" s="118"/>
      <c r="O660" s="118"/>
      <c r="P660" s="118"/>
      <c r="Q660" s="118"/>
      <c r="R660" s="118"/>
      <c r="S660" s="118"/>
      <c r="T660" s="118"/>
      <c r="U660" s="118"/>
      <c r="V660" s="118"/>
      <c r="W660" s="118"/>
      <c r="X660" s="118"/>
      <c r="Y660" s="118"/>
      <c r="Z660" s="118"/>
    </row>
    <row r="661" spans="1:26" s="195" customFormat="1" ht="15.75" customHeight="1" x14ac:dyDescent="0.25">
      <c r="A661" s="188"/>
      <c r="B661" s="189" t="s">
        <v>420</v>
      </c>
      <c r="C661" s="189"/>
      <c r="D661" s="191"/>
      <c r="E661" s="192">
        <f t="shared" ref="E661:F661" si="204">SUM(E663)</f>
        <v>8000</v>
      </c>
      <c r="F661" s="192">
        <f t="shared" si="204"/>
        <v>8000</v>
      </c>
      <c r="G661" s="192">
        <v>0</v>
      </c>
      <c r="H661" s="193">
        <f t="shared" si="197"/>
        <v>0</v>
      </c>
      <c r="I661" s="194"/>
      <c r="J661" s="194"/>
      <c r="K661" s="194"/>
      <c r="L661" s="194"/>
      <c r="M661" s="194"/>
      <c r="N661" s="194"/>
      <c r="O661" s="194"/>
      <c r="P661" s="194"/>
      <c r="Q661" s="194"/>
      <c r="R661" s="194"/>
      <c r="S661" s="194"/>
      <c r="T661" s="194"/>
      <c r="U661" s="194"/>
      <c r="V661" s="194"/>
      <c r="W661" s="194"/>
      <c r="X661" s="194"/>
      <c r="Y661" s="194"/>
      <c r="Z661" s="194"/>
    </row>
    <row r="662" spans="1:26" ht="15.75" customHeight="1" x14ac:dyDescent="0.25">
      <c r="A662" s="117"/>
      <c r="B662" s="118" t="s">
        <v>200</v>
      </c>
      <c r="C662" s="118"/>
      <c r="D662" s="126"/>
      <c r="E662" s="119">
        <v>8000</v>
      </c>
      <c r="F662" s="119">
        <v>8000</v>
      </c>
      <c r="G662" s="119">
        <v>0</v>
      </c>
      <c r="H662" s="135">
        <f t="shared" si="197"/>
        <v>0</v>
      </c>
      <c r="I662" s="118"/>
      <c r="J662" s="118"/>
      <c r="K662" s="118"/>
      <c r="L662" s="118"/>
      <c r="M662" s="118"/>
      <c r="N662" s="118"/>
      <c r="O662" s="118"/>
      <c r="P662" s="118"/>
      <c r="Q662" s="118"/>
      <c r="R662" s="118"/>
      <c r="S662" s="118"/>
      <c r="T662" s="118"/>
      <c r="U662" s="118"/>
      <c r="V662" s="118"/>
      <c r="W662" s="118"/>
      <c r="X662" s="118"/>
      <c r="Y662" s="118"/>
      <c r="Z662" s="118"/>
    </row>
    <row r="663" spans="1:26" ht="15.75" customHeight="1" x14ac:dyDescent="0.25">
      <c r="A663" s="117"/>
      <c r="B663" s="118">
        <v>3</v>
      </c>
      <c r="C663" s="118" t="s">
        <v>35</v>
      </c>
      <c r="D663" s="126" t="s">
        <v>421</v>
      </c>
      <c r="E663" s="119">
        <f t="shared" ref="E663:F663" si="205">SUM(E664)</f>
        <v>8000</v>
      </c>
      <c r="F663" s="119">
        <f t="shared" si="205"/>
        <v>8000</v>
      </c>
      <c r="G663" s="119">
        <v>0</v>
      </c>
      <c r="H663" s="135">
        <f t="shared" si="197"/>
        <v>0</v>
      </c>
      <c r="I663" s="118"/>
      <c r="J663" s="118"/>
      <c r="K663" s="118"/>
      <c r="L663" s="118"/>
      <c r="M663" s="118"/>
      <c r="N663" s="118"/>
      <c r="O663" s="118"/>
      <c r="P663" s="118"/>
      <c r="Q663" s="118"/>
      <c r="R663" s="118"/>
      <c r="S663" s="118"/>
      <c r="T663" s="118"/>
      <c r="U663" s="118"/>
      <c r="V663" s="118"/>
      <c r="W663" s="118"/>
      <c r="X663" s="118"/>
      <c r="Y663" s="118"/>
      <c r="Z663" s="118"/>
    </row>
    <row r="664" spans="1:26" ht="15.75" customHeight="1" x14ac:dyDescent="0.25">
      <c r="A664" s="117"/>
      <c r="B664" s="118">
        <v>36</v>
      </c>
      <c r="C664" s="118" t="s">
        <v>417</v>
      </c>
      <c r="D664" s="126" t="s">
        <v>421</v>
      </c>
      <c r="E664" s="119">
        <f t="shared" ref="E664:F664" si="206">SUM(E665)</f>
        <v>8000</v>
      </c>
      <c r="F664" s="119">
        <f t="shared" si="206"/>
        <v>8000</v>
      </c>
      <c r="G664" s="119">
        <v>0</v>
      </c>
      <c r="H664" s="135">
        <f t="shared" si="197"/>
        <v>0</v>
      </c>
      <c r="I664" s="118"/>
      <c r="J664" s="118"/>
      <c r="K664" s="118"/>
      <c r="L664" s="118"/>
      <c r="M664" s="118"/>
      <c r="N664" s="118"/>
      <c r="O664" s="118"/>
      <c r="P664" s="118"/>
      <c r="Q664" s="118"/>
      <c r="R664" s="118"/>
      <c r="S664" s="118"/>
      <c r="T664" s="118"/>
      <c r="U664" s="118"/>
      <c r="V664" s="118"/>
      <c r="W664" s="118"/>
      <c r="X664" s="118"/>
      <c r="Y664" s="118"/>
      <c r="Z664" s="118"/>
    </row>
    <row r="665" spans="1:26" ht="15.75" customHeight="1" x14ac:dyDescent="0.25">
      <c r="A665" s="117"/>
      <c r="B665" s="118">
        <v>363</v>
      </c>
      <c r="C665" s="118" t="s">
        <v>143</v>
      </c>
      <c r="D665" s="126" t="s">
        <v>421</v>
      </c>
      <c r="E665" s="119">
        <v>8000</v>
      </c>
      <c r="F665" s="119">
        <v>8000</v>
      </c>
      <c r="G665" s="119">
        <v>0</v>
      </c>
      <c r="H665" s="135">
        <f t="shared" si="197"/>
        <v>0</v>
      </c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8"/>
      <c r="T665" s="118"/>
      <c r="U665" s="118"/>
      <c r="V665" s="118"/>
      <c r="W665" s="118"/>
      <c r="X665" s="118"/>
      <c r="Y665" s="118"/>
      <c r="Z665" s="118"/>
    </row>
    <row r="666" spans="1:26" ht="15.75" customHeight="1" x14ac:dyDescent="0.25">
      <c r="A666" s="117"/>
      <c r="B666" s="118">
        <v>3631</v>
      </c>
      <c r="C666" s="118" t="s">
        <v>143</v>
      </c>
      <c r="D666" s="126" t="s">
        <v>421</v>
      </c>
      <c r="E666" s="119">
        <v>8000</v>
      </c>
      <c r="F666" s="119">
        <v>8000</v>
      </c>
      <c r="G666" s="119">
        <v>0</v>
      </c>
      <c r="H666" s="135">
        <f t="shared" si="197"/>
        <v>0</v>
      </c>
      <c r="I666" s="118"/>
      <c r="J666" s="118"/>
      <c r="K666" s="118"/>
      <c r="L666" s="118"/>
      <c r="M666" s="118"/>
      <c r="N666" s="118"/>
      <c r="O666" s="118"/>
      <c r="P666" s="118"/>
      <c r="Q666" s="118"/>
      <c r="R666" s="118"/>
      <c r="S666" s="118"/>
      <c r="T666" s="118"/>
      <c r="U666" s="118"/>
      <c r="V666" s="118"/>
      <c r="W666" s="118"/>
      <c r="X666" s="118"/>
      <c r="Y666" s="118"/>
      <c r="Z666" s="118"/>
    </row>
    <row r="667" spans="1:26" s="195" customFormat="1" ht="15.75" customHeight="1" x14ac:dyDescent="0.25">
      <c r="A667" s="188"/>
      <c r="B667" s="189" t="s">
        <v>422</v>
      </c>
      <c r="C667" s="189"/>
      <c r="D667" s="191"/>
      <c r="E667" s="192">
        <f t="shared" ref="E667:F667" si="207">SUM(E669)</f>
        <v>75000</v>
      </c>
      <c r="F667" s="192">
        <f t="shared" si="207"/>
        <v>75000</v>
      </c>
      <c r="G667" s="192">
        <v>21999</v>
      </c>
      <c r="H667" s="193">
        <f t="shared" si="197"/>
        <v>0.29332000000000003</v>
      </c>
      <c r="I667" s="194"/>
      <c r="J667" s="194"/>
      <c r="K667" s="194"/>
      <c r="L667" s="194"/>
      <c r="M667" s="194"/>
      <c r="N667" s="194"/>
      <c r="O667" s="194"/>
      <c r="P667" s="194"/>
      <c r="Q667" s="194"/>
      <c r="R667" s="194"/>
      <c r="S667" s="194"/>
      <c r="T667" s="194"/>
      <c r="U667" s="194"/>
      <c r="V667" s="194"/>
      <c r="W667" s="194"/>
      <c r="X667" s="194"/>
      <c r="Y667" s="194"/>
      <c r="Z667" s="194"/>
    </row>
    <row r="668" spans="1:26" ht="15.75" customHeight="1" x14ac:dyDescent="0.25">
      <c r="A668" s="117"/>
      <c r="B668" s="118" t="s">
        <v>200</v>
      </c>
      <c r="C668" s="118"/>
      <c r="D668" s="126"/>
      <c r="E668" s="119">
        <v>75000</v>
      </c>
      <c r="F668" s="119">
        <v>75000</v>
      </c>
      <c r="G668" s="119">
        <v>21999</v>
      </c>
      <c r="H668" s="135">
        <f t="shared" si="197"/>
        <v>0.29332000000000003</v>
      </c>
      <c r="I668" s="118"/>
      <c r="J668" s="118"/>
      <c r="K668" s="118"/>
      <c r="L668" s="118"/>
      <c r="M668" s="118"/>
      <c r="N668" s="118"/>
      <c r="O668" s="118"/>
      <c r="P668" s="118"/>
      <c r="Q668" s="118"/>
      <c r="R668" s="118"/>
      <c r="S668" s="118"/>
      <c r="T668" s="118"/>
      <c r="U668" s="118"/>
      <c r="V668" s="118"/>
      <c r="W668" s="118"/>
      <c r="X668" s="118"/>
      <c r="Y668" s="118"/>
      <c r="Z668" s="118"/>
    </row>
    <row r="669" spans="1:26" ht="15.75" customHeight="1" x14ac:dyDescent="0.25">
      <c r="A669" s="117"/>
      <c r="B669" s="118">
        <v>3</v>
      </c>
      <c r="C669" s="118" t="s">
        <v>35</v>
      </c>
      <c r="D669" s="126" t="s">
        <v>423</v>
      </c>
      <c r="E669" s="119">
        <f t="shared" ref="E669:F669" si="208">SUM(E670)</f>
        <v>75000</v>
      </c>
      <c r="F669" s="119">
        <f t="shared" si="208"/>
        <v>75000</v>
      </c>
      <c r="G669" s="119">
        <v>21999</v>
      </c>
      <c r="H669" s="135">
        <f t="shared" si="197"/>
        <v>0.29332000000000003</v>
      </c>
      <c r="I669" s="118"/>
      <c r="J669" s="118"/>
      <c r="K669" s="118"/>
      <c r="L669" s="118"/>
      <c r="M669" s="118"/>
      <c r="N669" s="118"/>
      <c r="O669" s="118"/>
      <c r="P669" s="118"/>
      <c r="Q669" s="118"/>
      <c r="R669" s="118"/>
      <c r="S669" s="118"/>
      <c r="T669" s="118"/>
      <c r="U669" s="118"/>
      <c r="V669" s="118"/>
      <c r="W669" s="118"/>
      <c r="X669" s="118"/>
      <c r="Y669" s="118"/>
      <c r="Z669" s="118"/>
    </row>
    <row r="670" spans="1:26" ht="15.75" customHeight="1" x14ac:dyDescent="0.25">
      <c r="A670" s="117"/>
      <c r="B670" s="118">
        <v>37</v>
      </c>
      <c r="C670" s="118" t="s">
        <v>202</v>
      </c>
      <c r="D670" s="126" t="s">
        <v>423</v>
      </c>
      <c r="E670" s="119">
        <f t="shared" ref="E670:F670" si="209">SUM(E671)</f>
        <v>75000</v>
      </c>
      <c r="F670" s="119">
        <f t="shared" si="209"/>
        <v>75000</v>
      </c>
      <c r="G670" s="119">
        <v>21999</v>
      </c>
      <c r="H670" s="135">
        <f t="shared" si="197"/>
        <v>0.29332000000000003</v>
      </c>
      <c r="I670" s="118"/>
      <c r="J670" s="118"/>
      <c r="K670" s="118"/>
      <c r="L670" s="118"/>
      <c r="M670" s="118"/>
      <c r="N670" s="118"/>
      <c r="O670" s="118"/>
      <c r="P670" s="118"/>
      <c r="Q670" s="118"/>
      <c r="R670" s="118"/>
      <c r="S670" s="118"/>
      <c r="T670" s="118"/>
      <c r="U670" s="118"/>
      <c r="V670" s="118"/>
      <c r="W670" s="118"/>
      <c r="X670" s="118"/>
      <c r="Y670" s="118"/>
      <c r="Z670" s="118"/>
    </row>
    <row r="671" spans="1:26" ht="15.75" customHeight="1" x14ac:dyDescent="0.25">
      <c r="A671" s="117"/>
      <c r="B671" s="118">
        <v>372</v>
      </c>
      <c r="C671" s="118" t="s">
        <v>424</v>
      </c>
      <c r="D671" s="126" t="s">
        <v>423</v>
      </c>
      <c r="E671" s="119">
        <v>75000</v>
      </c>
      <c r="F671" s="119">
        <v>75000</v>
      </c>
      <c r="G671" s="119">
        <v>21999</v>
      </c>
      <c r="H671" s="135">
        <f t="shared" si="197"/>
        <v>0.29332000000000003</v>
      </c>
      <c r="I671" s="118"/>
      <c r="J671" s="118"/>
      <c r="K671" s="118"/>
      <c r="L671" s="118"/>
      <c r="M671" s="118"/>
      <c r="N671" s="118"/>
      <c r="O671" s="118"/>
      <c r="P671" s="118"/>
      <c r="Q671" s="118"/>
      <c r="R671" s="118"/>
      <c r="S671" s="118"/>
      <c r="T671" s="118"/>
      <c r="U671" s="118"/>
      <c r="V671" s="118"/>
      <c r="W671" s="118"/>
      <c r="X671" s="118"/>
      <c r="Y671" s="118"/>
      <c r="Z671" s="118"/>
    </row>
    <row r="672" spans="1:26" ht="15.75" customHeight="1" x14ac:dyDescent="0.25">
      <c r="A672" s="117"/>
      <c r="B672" s="118">
        <v>3721</v>
      </c>
      <c r="C672" s="118" t="s">
        <v>388</v>
      </c>
      <c r="D672" s="126" t="s">
        <v>423</v>
      </c>
      <c r="E672" s="119">
        <v>75000</v>
      </c>
      <c r="F672" s="119">
        <v>75000</v>
      </c>
      <c r="G672" s="119">
        <v>21999</v>
      </c>
      <c r="H672" s="135">
        <f t="shared" si="197"/>
        <v>0.29332000000000003</v>
      </c>
      <c r="I672" s="118"/>
      <c r="J672" s="118"/>
      <c r="K672" s="118"/>
      <c r="L672" s="118"/>
      <c r="M672" s="118"/>
      <c r="N672" s="118"/>
      <c r="O672" s="118"/>
      <c r="P672" s="118"/>
      <c r="Q672" s="118"/>
      <c r="R672" s="118"/>
      <c r="S672" s="118"/>
      <c r="T672" s="118"/>
      <c r="U672" s="118"/>
      <c r="V672" s="118"/>
      <c r="W672" s="118"/>
      <c r="X672" s="118"/>
      <c r="Y672" s="118"/>
      <c r="Z672" s="118"/>
    </row>
    <row r="673" spans="1:26" s="195" customFormat="1" ht="15.75" customHeight="1" x14ac:dyDescent="0.25">
      <c r="A673" s="188"/>
      <c r="B673" s="189" t="s">
        <v>425</v>
      </c>
      <c r="C673" s="189"/>
      <c r="D673" s="191"/>
      <c r="E673" s="192">
        <f t="shared" ref="E673:F673" si="210">SUM(E675)</f>
        <v>60000</v>
      </c>
      <c r="F673" s="192">
        <f t="shared" si="210"/>
        <v>60000</v>
      </c>
      <c r="G673" s="192">
        <v>22000</v>
      </c>
      <c r="H673" s="193">
        <f t="shared" si="197"/>
        <v>0.36666666666666664</v>
      </c>
      <c r="I673" s="194"/>
      <c r="J673" s="194"/>
      <c r="K673" s="194"/>
      <c r="L673" s="194"/>
      <c r="M673" s="194"/>
      <c r="N673" s="194"/>
      <c r="O673" s="194"/>
      <c r="P673" s="194"/>
      <c r="Q673" s="194"/>
      <c r="R673" s="194"/>
      <c r="S673" s="194"/>
      <c r="T673" s="194"/>
      <c r="U673" s="194"/>
      <c r="V673" s="194"/>
      <c r="W673" s="194"/>
      <c r="X673" s="194"/>
      <c r="Y673" s="194"/>
      <c r="Z673" s="194"/>
    </row>
    <row r="674" spans="1:26" ht="15.75" customHeight="1" x14ac:dyDescent="0.25">
      <c r="A674" s="117"/>
      <c r="B674" s="118" t="s">
        <v>200</v>
      </c>
      <c r="C674" s="118"/>
      <c r="D674" s="126"/>
      <c r="E674" s="119">
        <v>60000</v>
      </c>
      <c r="F674" s="119">
        <v>60000</v>
      </c>
      <c r="G674" s="119">
        <v>22000</v>
      </c>
      <c r="H674" s="135">
        <f t="shared" si="197"/>
        <v>0.36666666666666664</v>
      </c>
      <c r="I674" s="118"/>
      <c r="J674" s="118"/>
      <c r="K674" s="118"/>
      <c r="L674" s="118"/>
      <c r="M674" s="118"/>
      <c r="N674" s="118"/>
      <c r="O674" s="118"/>
      <c r="P674" s="118"/>
      <c r="Q674" s="118"/>
      <c r="R674" s="118"/>
      <c r="S674" s="118"/>
      <c r="T674" s="118"/>
      <c r="U674" s="118"/>
      <c r="V674" s="118"/>
      <c r="W674" s="118"/>
      <c r="X674" s="118"/>
      <c r="Y674" s="118"/>
      <c r="Z674" s="118"/>
    </row>
    <row r="675" spans="1:26" ht="15.75" customHeight="1" x14ac:dyDescent="0.25">
      <c r="A675" s="117"/>
      <c r="B675" s="118">
        <v>3</v>
      </c>
      <c r="C675" s="118" t="s">
        <v>35</v>
      </c>
      <c r="D675" s="126" t="s">
        <v>423</v>
      </c>
      <c r="E675" s="119">
        <f t="shared" ref="E675:F675" si="211">SUM(E676)</f>
        <v>60000</v>
      </c>
      <c r="F675" s="119">
        <f t="shared" si="211"/>
        <v>60000</v>
      </c>
      <c r="G675" s="119">
        <v>22000</v>
      </c>
      <c r="H675" s="135">
        <f t="shared" si="197"/>
        <v>0.36666666666666664</v>
      </c>
      <c r="I675" s="118"/>
      <c r="J675" s="118"/>
      <c r="K675" s="118"/>
      <c r="L675" s="118"/>
      <c r="M675" s="118"/>
      <c r="N675" s="118"/>
      <c r="O675" s="118"/>
      <c r="P675" s="118"/>
      <c r="Q675" s="118"/>
      <c r="R675" s="118"/>
      <c r="S675" s="118"/>
      <c r="T675" s="118"/>
      <c r="U675" s="118"/>
      <c r="V675" s="118"/>
      <c r="W675" s="118"/>
      <c r="X675" s="118"/>
      <c r="Y675" s="118"/>
      <c r="Z675" s="118"/>
    </row>
    <row r="676" spans="1:26" ht="15.75" customHeight="1" x14ac:dyDescent="0.25">
      <c r="A676" s="117"/>
      <c r="B676" s="118">
        <v>37</v>
      </c>
      <c r="C676" s="118" t="s">
        <v>202</v>
      </c>
      <c r="D676" s="126" t="s">
        <v>423</v>
      </c>
      <c r="E676" s="119">
        <f t="shared" ref="E676:F676" si="212">SUM(E677)</f>
        <v>60000</v>
      </c>
      <c r="F676" s="119">
        <f t="shared" si="212"/>
        <v>60000</v>
      </c>
      <c r="G676" s="119">
        <v>22000</v>
      </c>
      <c r="H676" s="135">
        <f t="shared" si="197"/>
        <v>0.36666666666666664</v>
      </c>
      <c r="I676" s="118"/>
      <c r="J676" s="118"/>
      <c r="K676" s="118"/>
      <c r="L676" s="118"/>
      <c r="M676" s="118"/>
      <c r="N676" s="118"/>
      <c r="O676" s="118"/>
      <c r="P676" s="118"/>
      <c r="Q676" s="118"/>
      <c r="R676" s="118"/>
      <c r="S676" s="118"/>
      <c r="T676" s="118"/>
      <c r="U676" s="118"/>
      <c r="V676" s="118"/>
      <c r="W676" s="118"/>
      <c r="X676" s="118"/>
      <c r="Y676" s="118"/>
      <c r="Z676" s="118"/>
    </row>
    <row r="677" spans="1:26" ht="15.75" customHeight="1" x14ac:dyDescent="0.25">
      <c r="A677" s="117"/>
      <c r="B677" s="118">
        <v>372</v>
      </c>
      <c r="C677" s="118" t="s">
        <v>426</v>
      </c>
      <c r="D677" s="126" t="s">
        <v>423</v>
      </c>
      <c r="E677" s="119">
        <v>60000</v>
      </c>
      <c r="F677" s="119">
        <v>60000</v>
      </c>
      <c r="G677" s="119">
        <v>22000</v>
      </c>
      <c r="H677" s="135">
        <f t="shared" si="197"/>
        <v>0.36666666666666664</v>
      </c>
      <c r="I677" s="118"/>
      <c r="J677" s="118"/>
      <c r="K677" s="118"/>
      <c r="L677" s="118"/>
      <c r="M677" s="118"/>
      <c r="N677" s="118"/>
      <c r="O677" s="118"/>
      <c r="P677" s="118"/>
      <c r="Q677" s="118"/>
      <c r="R677" s="118"/>
      <c r="S677" s="118"/>
      <c r="T677" s="118"/>
      <c r="U677" s="118"/>
      <c r="V677" s="118"/>
      <c r="W677" s="118"/>
      <c r="X677" s="118"/>
      <c r="Y677" s="118"/>
      <c r="Z677" s="118"/>
    </row>
    <row r="678" spans="1:26" ht="15.75" customHeight="1" x14ac:dyDescent="0.25">
      <c r="A678" s="117"/>
      <c r="B678" s="118">
        <v>3721</v>
      </c>
      <c r="C678" s="118" t="s">
        <v>388</v>
      </c>
      <c r="D678" s="126" t="s">
        <v>423</v>
      </c>
      <c r="E678" s="119">
        <v>60000</v>
      </c>
      <c r="F678" s="119">
        <v>60000</v>
      </c>
      <c r="G678" s="119">
        <v>22000</v>
      </c>
      <c r="H678" s="135">
        <f t="shared" si="197"/>
        <v>0.36666666666666664</v>
      </c>
      <c r="I678" s="118"/>
      <c r="J678" s="118"/>
      <c r="K678" s="118"/>
      <c r="L678" s="118"/>
      <c r="M678" s="118"/>
      <c r="N678" s="118"/>
      <c r="O678" s="118"/>
      <c r="P678" s="118"/>
      <c r="Q678" s="118"/>
      <c r="R678" s="118"/>
      <c r="S678" s="118"/>
      <c r="T678" s="118"/>
      <c r="U678" s="118"/>
      <c r="V678" s="118"/>
      <c r="W678" s="118"/>
      <c r="X678" s="118"/>
      <c r="Y678" s="118"/>
      <c r="Z678" s="118"/>
    </row>
    <row r="679" spans="1:26" ht="15.75" customHeight="1" x14ac:dyDescent="0.25">
      <c r="A679" s="117"/>
      <c r="B679" s="121" t="s">
        <v>427</v>
      </c>
      <c r="C679" s="121"/>
      <c r="D679" s="122"/>
      <c r="E679" s="130">
        <f t="shared" ref="E679:F679" si="213">SUM(E680)</f>
        <v>182000</v>
      </c>
      <c r="F679" s="130">
        <f t="shared" si="213"/>
        <v>182000</v>
      </c>
      <c r="G679" s="130">
        <v>37000</v>
      </c>
      <c r="H679" s="131">
        <f t="shared" si="197"/>
        <v>0.2032967032967033</v>
      </c>
      <c r="I679" s="118"/>
      <c r="J679" s="118"/>
      <c r="K679" s="118"/>
      <c r="L679" s="118"/>
      <c r="M679" s="118"/>
      <c r="N679" s="118"/>
      <c r="O679" s="118"/>
      <c r="P679" s="118"/>
      <c r="Q679" s="118"/>
      <c r="R679" s="118"/>
      <c r="S679" s="118"/>
      <c r="T679" s="118"/>
      <c r="U679" s="118"/>
      <c r="V679" s="118"/>
      <c r="W679" s="118"/>
      <c r="X679" s="118"/>
      <c r="Y679" s="118"/>
      <c r="Z679" s="118"/>
    </row>
    <row r="680" spans="1:26" s="195" customFormat="1" ht="15.75" customHeight="1" x14ac:dyDescent="0.25">
      <c r="A680" s="188"/>
      <c r="B680" s="189" t="s">
        <v>428</v>
      </c>
      <c r="C680" s="189"/>
      <c r="D680" s="191"/>
      <c r="E680" s="192">
        <f t="shared" ref="E680:F680" si="214">SUM(E682, )</f>
        <v>182000</v>
      </c>
      <c r="F680" s="192">
        <f t="shared" si="214"/>
        <v>182000</v>
      </c>
      <c r="G680" s="192">
        <v>37000</v>
      </c>
      <c r="H680" s="193">
        <f t="shared" si="197"/>
        <v>0.2032967032967033</v>
      </c>
      <c r="I680" s="194"/>
      <c r="J680" s="194"/>
      <c r="K680" s="194"/>
      <c r="L680" s="194"/>
      <c r="M680" s="194"/>
      <c r="N680" s="194"/>
      <c r="O680" s="194"/>
      <c r="P680" s="194"/>
      <c r="Q680" s="194"/>
      <c r="R680" s="194"/>
      <c r="S680" s="194"/>
      <c r="T680" s="194"/>
      <c r="U680" s="194"/>
      <c r="V680" s="194"/>
      <c r="W680" s="194"/>
      <c r="X680" s="194"/>
      <c r="Y680" s="194"/>
      <c r="Z680" s="194"/>
    </row>
    <row r="681" spans="1:26" ht="15.75" customHeight="1" x14ac:dyDescent="0.25">
      <c r="A681" s="117"/>
      <c r="B681" s="118" t="s">
        <v>209</v>
      </c>
      <c r="C681" s="118"/>
      <c r="D681" s="126"/>
      <c r="E681" s="119">
        <v>182000</v>
      </c>
      <c r="F681" s="119">
        <v>182000</v>
      </c>
      <c r="G681" s="119">
        <v>37000</v>
      </c>
      <c r="H681" s="135">
        <f t="shared" si="197"/>
        <v>0.2032967032967033</v>
      </c>
      <c r="I681" s="118"/>
      <c r="J681" s="118"/>
      <c r="K681" s="118"/>
      <c r="L681" s="118"/>
      <c r="M681" s="118"/>
      <c r="N681" s="118"/>
      <c r="O681" s="118"/>
      <c r="P681" s="118"/>
      <c r="Q681" s="118"/>
      <c r="R681" s="118"/>
      <c r="S681" s="118"/>
      <c r="T681" s="118"/>
      <c r="U681" s="118"/>
      <c r="V681" s="118"/>
      <c r="W681" s="118"/>
      <c r="X681" s="118"/>
      <c r="Y681" s="118"/>
      <c r="Z681" s="118"/>
    </row>
    <row r="682" spans="1:26" ht="15.75" customHeight="1" x14ac:dyDescent="0.25">
      <c r="A682" s="117"/>
      <c r="B682" s="118">
        <v>3</v>
      </c>
      <c r="C682" s="118" t="s">
        <v>35</v>
      </c>
      <c r="D682" s="126" t="s">
        <v>429</v>
      </c>
      <c r="E682" s="119">
        <f t="shared" ref="E682:F682" si="215">SUM(E683)</f>
        <v>182000</v>
      </c>
      <c r="F682" s="119">
        <f t="shared" si="215"/>
        <v>182000</v>
      </c>
      <c r="G682" s="119">
        <v>37000</v>
      </c>
      <c r="H682" s="135">
        <f t="shared" si="197"/>
        <v>0.2032967032967033</v>
      </c>
      <c r="I682" s="118"/>
      <c r="J682" s="118"/>
      <c r="K682" s="118"/>
      <c r="L682" s="118"/>
      <c r="M682" s="118"/>
      <c r="N682" s="118"/>
      <c r="O682" s="118"/>
      <c r="P682" s="118"/>
      <c r="Q682" s="118"/>
      <c r="R682" s="118"/>
      <c r="S682" s="118"/>
      <c r="T682" s="118"/>
      <c r="U682" s="118"/>
      <c r="V682" s="118"/>
      <c r="W682" s="118"/>
      <c r="X682" s="118"/>
      <c r="Y682" s="118"/>
      <c r="Z682" s="118"/>
    </row>
    <row r="683" spans="1:26" ht="15.75" customHeight="1" x14ac:dyDescent="0.25">
      <c r="A683" s="117"/>
      <c r="B683" s="118">
        <v>38</v>
      </c>
      <c r="C683" s="118" t="s">
        <v>430</v>
      </c>
      <c r="D683" s="126" t="s">
        <v>429</v>
      </c>
      <c r="E683" s="119">
        <f t="shared" ref="E683:F683" si="216">SUM(E684)</f>
        <v>182000</v>
      </c>
      <c r="F683" s="119">
        <f t="shared" si="216"/>
        <v>182000</v>
      </c>
      <c r="G683" s="119">
        <v>37000</v>
      </c>
      <c r="H683" s="135">
        <f t="shared" si="197"/>
        <v>0.2032967032967033</v>
      </c>
      <c r="I683" s="118"/>
      <c r="J683" s="118"/>
      <c r="K683" s="118"/>
      <c r="L683" s="118"/>
      <c r="M683" s="118"/>
      <c r="N683" s="118"/>
      <c r="O683" s="118"/>
      <c r="P683" s="118"/>
      <c r="Q683" s="118"/>
      <c r="R683" s="118"/>
      <c r="S683" s="118"/>
      <c r="T683" s="118"/>
      <c r="U683" s="118"/>
      <c r="V683" s="118"/>
      <c r="W683" s="118"/>
      <c r="X683" s="118"/>
      <c r="Y683" s="118"/>
      <c r="Z683" s="118"/>
    </row>
    <row r="684" spans="1:26" ht="15.75" customHeight="1" x14ac:dyDescent="0.25">
      <c r="A684" s="117"/>
      <c r="B684" s="118">
        <v>381</v>
      </c>
      <c r="C684" s="118" t="s">
        <v>431</v>
      </c>
      <c r="D684" s="126" t="s">
        <v>429</v>
      </c>
      <c r="E684" s="119">
        <v>182000</v>
      </c>
      <c r="F684" s="119">
        <v>182000</v>
      </c>
      <c r="G684" s="119">
        <v>37000</v>
      </c>
      <c r="H684" s="135">
        <f t="shared" si="197"/>
        <v>0.2032967032967033</v>
      </c>
      <c r="I684" s="118"/>
      <c r="J684" s="118"/>
      <c r="K684" s="118"/>
      <c r="L684" s="118"/>
      <c r="M684" s="118"/>
      <c r="N684" s="118"/>
      <c r="O684" s="118"/>
      <c r="P684" s="118"/>
      <c r="Q684" s="118"/>
      <c r="R684" s="118"/>
      <c r="S684" s="118"/>
      <c r="T684" s="118"/>
      <c r="U684" s="118"/>
      <c r="V684" s="118"/>
      <c r="W684" s="118"/>
      <c r="X684" s="118"/>
      <c r="Y684" s="118"/>
      <c r="Z684" s="118"/>
    </row>
    <row r="685" spans="1:26" ht="15.75" customHeight="1" x14ac:dyDescent="0.25">
      <c r="A685" s="117"/>
      <c r="B685" s="118">
        <v>3811</v>
      </c>
      <c r="C685" s="118" t="s">
        <v>150</v>
      </c>
      <c r="D685" s="126" t="s">
        <v>432</v>
      </c>
      <c r="E685" s="119">
        <v>182000</v>
      </c>
      <c r="F685" s="119">
        <v>182000</v>
      </c>
      <c r="G685" s="119">
        <v>37000</v>
      </c>
      <c r="H685" s="135">
        <f t="shared" si="197"/>
        <v>0.2032967032967033</v>
      </c>
      <c r="I685" s="118"/>
      <c r="J685" s="118"/>
      <c r="K685" s="118"/>
      <c r="L685" s="118"/>
      <c r="M685" s="118"/>
      <c r="N685" s="118"/>
      <c r="O685" s="118"/>
      <c r="P685" s="118"/>
      <c r="Q685" s="118"/>
      <c r="R685" s="118"/>
      <c r="S685" s="118"/>
      <c r="T685" s="118"/>
      <c r="U685" s="118"/>
      <c r="V685" s="118"/>
      <c r="W685" s="118"/>
      <c r="X685" s="118"/>
      <c r="Y685" s="118"/>
      <c r="Z685" s="118"/>
    </row>
    <row r="686" spans="1:26" ht="15.75" customHeight="1" x14ac:dyDescent="0.25">
      <c r="A686" s="117"/>
      <c r="B686" s="121" t="s">
        <v>433</v>
      </c>
      <c r="C686" s="121"/>
      <c r="D686" s="122"/>
      <c r="E686" s="130">
        <f t="shared" ref="E686:F686" si="217">SUM(E687,E693,E699,E705)</f>
        <v>97000</v>
      </c>
      <c r="F686" s="130">
        <f t="shared" si="217"/>
        <v>97000</v>
      </c>
      <c r="G686" s="130">
        <f>SUM(G687,G693,G699:G705)</f>
        <v>15000</v>
      </c>
      <c r="H686" s="131">
        <f t="shared" si="197"/>
        <v>0.15463917525773196</v>
      </c>
      <c r="I686" s="118"/>
      <c r="J686" s="118"/>
      <c r="K686" s="118"/>
      <c r="L686" s="118"/>
      <c r="M686" s="118"/>
      <c r="N686" s="118"/>
      <c r="O686" s="118"/>
      <c r="P686" s="118"/>
      <c r="Q686" s="118"/>
      <c r="R686" s="118"/>
      <c r="S686" s="118"/>
      <c r="T686" s="118"/>
      <c r="U686" s="118"/>
      <c r="V686" s="118"/>
      <c r="W686" s="118"/>
      <c r="X686" s="118"/>
      <c r="Y686" s="118"/>
      <c r="Z686" s="118"/>
    </row>
    <row r="687" spans="1:26" s="195" customFormat="1" ht="15.75" customHeight="1" x14ac:dyDescent="0.25">
      <c r="A687" s="188"/>
      <c r="B687" s="189" t="s">
        <v>434</v>
      </c>
      <c r="C687" s="189" t="s">
        <v>435</v>
      </c>
      <c r="D687" s="191"/>
      <c r="E687" s="192">
        <f t="shared" ref="E687:F687" si="218">SUM(E689)</f>
        <v>50000</v>
      </c>
      <c r="F687" s="192">
        <f t="shared" si="218"/>
        <v>50000</v>
      </c>
      <c r="G687" s="192">
        <v>0</v>
      </c>
      <c r="H687" s="193">
        <f t="shared" si="197"/>
        <v>0</v>
      </c>
      <c r="I687" s="194"/>
      <c r="J687" s="194"/>
      <c r="K687" s="194"/>
      <c r="L687" s="194"/>
      <c r="M687" s="194"/>
      <c r="N687" s="194"/>
      <c r="O687" s="194"/>
      <c r="P687" s="194"/>
      <c r="Q687" s="194"/>
      <c r="R687" s="194"/>
      <c r="S687" s="194"/>
      <c r="T687" s="194"/>
      <c r="U687" s="194"/>
      <c r="V687" s="194"/>
      <c r="W687" s="194"/>
      <c r="X687" s="194"/>
      <c r="Y687" s="194"/>
      <c r="Z687" s="194"/>
    </row>
    <row r="688" spans="1:26" ht="15.75" customHeight="1" x14ac:dyDescent="0.25">
      <c r="A688" s="117"/>
      <c r="B688" s="149" t="s">
        <v>209</v>
      </c>
      <c r="C688" s="149"/>
      <c r="D688" s="126"/>
      <c r="E688" s="119">
        <v>50000</v>
      </c>
      <c r="F688" s="119">
        <v>50000</v>
      </c>
      <c r="G688" s="119">
        <v>0</v>
      </c>
      <c r="H688" s="135">
        <f t="shared" si="197"/>
        <v>0</v>
      </c>
      <c r="I688" s="118"/>
      <c r="J688" s="118"/>
      <c r="K688" s="118"/>
      <c r="L688" s="118"/>
      <c r="M688" s="118"/>
      <c r="N688" s="118"/>
      <c r="O688" s="118"/>
      <c r="P688" s="118"/>
      <c r="Q688" s="118"/>
      <c r="R688" s="118"/>
      <c r="S688" s="118"/>
      <c r="T688" s="118"/>
      <c r="U688" s="118"/>
      <c r="V688" s="118"/>
      <c r="W688" s="118"/>
      <c r="X688" s="118"/>
      <c r="Y688" s="118"/>
      <c r="Z688" s="118"/>
    </row>
    <row r="689" spans="1:26" ht="15.75" customHeight="1" x14ac:dyDescent="0.25">
      <c r="A689" s="117"/>
      <c r="B689" s="118">
        <v>3</v>
      </c>
      <c r="C689" s="118" t="s">
        <v>35</v>
      </c>
      <c r="D689" s="126" t="s">
        <v>436</v>
      </c>
      <c r="E689" s="119">
        <v>50000</v>
      </c>
      <c r="F689" s="119">
        <v>50000</v>
      </c>
      <c r="G689" s="119">
        <v>0</v>
      </c>
      <c r="H689" s="135">
        <f t="shared" si="197"/>
        <v>0</v>
      </c>
      <c r="I689" s="118"/>
      <c r="J689" s="118"/>
      <c r="K689" s="118"/>
      <c r="L689" s="118"/>
      <c r="M689" s="118"/>
      <c r="N689" s="118"/>
      <c r="O689" s="118"/>
      <c r="P689" s="118"/>
      <c r="Q689" s="118"/>
      <c r="R689" s="118"/>
      <c r="S689" s="118"/>
      <c r="T689" s="118"/>
      <c r="U689" s="118"/>
      <c r="V689" s="118"/>
      <c r="W689" s="118"/>
      <c r="X689" s="118"/>
      <c r="Y689" s="118"/>
      <c r="Z689" s="118"/>
    </row>
    <row r="690" spans="1:26" ht="15.75" customHeight="1" x14ac:dyDescent="0.25">
      <c r="A690" s="117"/>
      <c r="B690" s="118">
        <v>32</v>
      </c>
      <c r="C690" s="118" t="s">
        <v>245</v>
      </c>
      <c r="D690" s="126" t="s">
        <v>436</v>
      </c>
      <c r="E690" s="119">
        <v>50000</v>
      </c>
      <c r="F690" s="119">
        <v>50000</v>
      </c>
      <c r="G690" s="119">
        <v>0</v>
      </c>
      <c r="H690" s="135">
        <f t="shared" si="197"/>
        <v>0</v>
      </c>
      <c r="I690" s="118"/>
      <c r="J690" s="118"/>
      <c r="K690" s="118"/>
      <c r="L690" s="118"/>
      <c r="M690" s="118"/>
      <c r="N690" s="118"/>
      <c r="O690" s="118"/>
      <c r="P690" s="118"/>
      <c r="Q690" s="118"/>
      <c r="R690" s="118"/>
      <c r="S690" s="118"/>
      <c r="T690" s="118"/>
      <c r="U690" s="118"/>
      <c r="V690" s="118"/>
      <c r="W690" s="118"/>
      <c r="X690" s="118"/>
      <c r="Y690" s="118"/>
      <c r="Z690" s="118"/>
    </row>
    <row r="691" spans="1:26" ht="15.75" customHeight="1" x14ac:dyDescent="0.25">
      <c r="A691" s="117"/>
      <c r="B691" s="118">
        <v>329</v>
      </c>
      <c r="C691" s="118" t="s">
        <v>437</v>
      </c>
      <c r="D691" s="126" t="s">
        <v>436</v>
      </c>
      <c r="E691" s="119">
        <v>50000</v>
      </c>
      <c r="F691" s="119">
        <v>50000</v>
      </c>
      <c r="G691" s="119">
        <v>0</v>
      </c>
      <c r="H691" s="135">
        <f t="shared" si="197"/>
        <v>0</v>
      </c>
      <c r="I691" s="118"/>
      <c r="J691" s="118"/>
      <c r="K691" s="118"/>
      <c r="L691" s="118"/>
      <c r="M691" s="118"/>
      <c r="N691" s="118"/>
      <c r="O691" s="118"/>
      <c r="P691" s="118"/>
      <c r="Q691" s="118"/>
      <c r="R691" s="118"/>
      <c r="S691" s="118"/>
      <c r="T691" s="118"/>
      <c r="U691" s="118"/>
      <c r="V691" s="118"/>
      <c r="W691" s="118"/>
      <c r="X691" s="118"/>
      <c r="Y691" s="118"/>
      <c r="Z691" s="118"/>
    </row>
    <row r="692" spans="1:26" ht="15.75" customHeight="1" x14ac:dyDescent="0.25">
      <c r="A692" s="117"/>
      <c r="B692" s="118">
        <v>3293</v>
      </c>
      <c r="C692" s="118" t="s">
        <v>438</v>
      </c>
      <c r="D692" s="126" t="s">
        <v>439</v>
      </c>
      <c r="E692" s="119">
        <v>50000</v>
      </c>
      <c r="F692" s="119">
        <v>50000</v>
      </c>
      <c r="G692" s="119">
        <v>0</v>
      </c>
      <c r="H692" s="135">
        <f t="shared" si="197"/>
        <v>0</v>
      </c>
      <c r="I692" s="118"/>
      <c r="J692" s="118"/>
      <c r="K692" s="118"/>
      <c r="L692" s="118"/>
      <c r="M692" s="118"/>
      <c r="N692" s="118"/>
      <c r="O692" s="118"/>
      <c r="P692" s="118"/>
      <c r="Q692" s="118"/>
      <c r="R692" s="118"/>
      <c r="S692" s="118"/>
      <c r="T692" s="118"/>
      <c r="U692" s="118"/>
      <c r="V692" s="118"/>
      <c r="W692" s="118"/>
      <c r="X692" s="118"/>
      <c r="Y692" s="118"/>
      <c r="Z692" s="118"/>
    </row>
    <row r="693" spans="1:26" s="195" customFormat="1" ht="15.75" customHeight="1" x14ac:dyDescent="0.25">
      <c r="A693" s="188"/>
      <c r="B693" s="189" t="s">
        <v>440</v>
      </c>
      <c r="C693" s="189"/>
      <c r="D693" s="191"/>
      <c r="E693" s="192">
        <f t="shared" ref="E693:F693" si="219">SUM(E695)</f>
        <v>7000</v>
      </c>
      <c r="F693" s="192">
        <f t="shared" si="219"/>
        <v>7000</v>
      </c>
      <c r="G693" s="192">
        <v>3000</v>
      </c>
      <c r="H693" s="193">
        <f t="shared" si="197"/>
        <v>0.42857142857142855</v>
      </c>
      <c r="I693" s="194"/>
      <c r="J693" s="194"/>
      <c r="K693" s="194"/>
      <c r="L693" s="194"/>
      <c r="M693" s="194"/>
      <c r="N693" s="194"/>
      <c r="O693" s="194"/>
      <c r="P693" s="194"/>
      <c r="Q693" s="194"/>
      <c r="R693" s="194"/>
      <c r="S693" s="194"/>
      <c r="T693" s="194"/>
      <c r="U693" s="194"/>
      <c r="V693" s="194"/>
      <c r="W693" s="194"/>
      <c r="X693" s="194"/>
      <c r="Y693" s="194"/>
      <c r="Z693" s="194"/>
    </row>
    <row r="694" spans="1:26" ht="15.75" customHeight="1" x14ac:dyDescent="0.25">
      <c r="A694" s="117"/>
      <c r="B694" s="149" t="s">
        <v>209</v>
      </c>
      <c r="C694" s="149"/>
      <c r="D694" s="126"/>
      <c r="E694" s="119">
        <v>7000</v>
      </c>
      <c r="F694" s="119">
        <v>7000</v>
      </c>
      <c r="G694" s="119">
        <v>3000</v>
      </c>
      <c r="H694" s="135">
        <f t="shared" si="197"/>
        <v>0.42857142857142855</v>
      </c>
      <c r="I694" s="118"/>
      <c r="J694" s="118"/>
      <c r="K694" s="118"/>
      <c r="L694" s="118"/>
      <c r="M694" s="118"/>
      <c r="N694" s="118"/>
      <c r="O694" s="118"/>
      <c r="P694" s="118"/>
      <c r="Q694" s="118"/>
      <c r="R694" s="118"/>
      <c r="S694" s="118"/>
      <c r="T694" s="118"/>
      <c r="U694" s="118"/>
      <c r="V694" s="118"/>
      <c r="W694" s="118"/>
      <c r="X694" s="118"/>
      <c r="Y694" s="118"/>
      <c r="Z694" s="118"/>
    </row>
    <row r="695" spans="1:26" ht="15.75" customHeight="1" x14ac:dyDescent="0.25">
      <c r="A695" s="117"/>
      <c r="B695" s="118">
        <v>3</v>
      </c>
      <c r="C695" s="118" t="s">
        <v>35</v>
      </c>
      <c r="D695" s="126" t="s">
        <v>436</v>
      </c>
      <c r="E695" s="119">
        <f t="shared" ref="E695:F695" si="220">SUM(E696)</f>
        <v>7000</v>
      </c>
      <c r="F695" s="119">
        <f t="shared" si="220"/>
        <v>7000</v>
      </c>
      <c r="G695" s="119">
        <v>3000</v>
      </c>
      <c r="H695" s="135">
        <f t="shared" si="197"/>
        <v>0.42857142857142855</v>
      </c>
      <c r="I695" s="118"/>
      <c r="J695" s="118"/>
      <c r="K695" s="118"/>
      <c r="L695" s="118"/>
      <c r="M695" s="118"/>
      <c r="N695" s="118"/>
      <c r="O695" s="118"/>
      <c r="P695" s="118"/>
      <c r="Q695" s="118"/>
      <c r="R695" s="118"/>
      <c r="S695" s="118"/>
      <c r="T695" s="118"/>
      <c r="U695" s="118"/>
      <c r="V695" s="118"/>
      <c r="W695" s="118"/>
      <c r="X695" s="118"/>
      <c r="Y695" s="118"/>
      <c r="Z695" s="118"/>
    </row>
    <row r="696" spans="1:26" ht="15.75" customHeight="1" x14ac:dyDescent="0.25">
      <c r="A696" s="117"/>
      <c r="B696" s="118">
        <v>38</v>
      </c>
      <c r="C696" s="118" t="s">
        <v>211</v>
      </c>
      <c r="D696" s="126" t="s">
        <v>436</v>
      </c>
      <c r="E696" s="119">
        <f t="shared" ref="E696:F696" si="221">SUM(E697)</f>
        <v>7000</v>
      </c>
      <c r="F696" s="119">
        <f t="shared" si="221"/>
        <v>7000</v>
      </c>
      <c r="G696" s="119">
        <v>3000</v>
      </c>
      <c r="H696" s="135">
        <f t="shared" si="197"/>
        <v>0.42857142857142855</v>
      </c>
      <c r="I696" s="118"/>
      <c r="J696" s="118"/>
      <c r="K696" s="118"/>
      <c r="L696" s="118"/>
      <c r="M696" s="118"/>
      <c r="N696" s="118"/>
      <c r="O696" s="118"/>
      <c r="P696" s="118"/>
      <c r="Q696" s="118"/>
      <c r="R696" s="118"/>
      <c r="S696" s="118"/>
      <c r="T696" s="118"/>
      <c r="U696" s="118"/>
      <c r="V696" s="118"/>
      <c r="W696" s="118"/>
      <c r="X696" s="118"/>
      <c r="Y696" s="118"/>
      <c r="Z696" s="118"/>
    </row>
    <row r="697" spans="1:26" ht="15.75" customHeight="1" x14ac:dyDescent="0.25">
      <c r="A697" s="117"/>
      <c r="B697" s="118">
        <v>381</v>
      </c>
      <c r="C697" s="118" t="s">
        <v>150</v>
      </c>
      <c r="D697" s="126" t="s">
        <v>436</v>
      </c>
      <c r="E697" s="119">
        <v>7000</v>
      </c>
      <c r="F697" s="119">
        <v>7000</v>
      </c>
      <c r="G697" s="119">
        <v>3000</v>
      </c>
      <c r="H697" s="135">
        <f t="shared" si="197"/>
        <v>0.42857142857142855</v>
      </c>
      <c r="I697" s="118"/>
      <c r="J697" s="118"/>
      <c r="K697" s="118"/>
      <c r="L697" s="118"/>
      <c r="M697" s="118"/>
      <c r="N697" s="118"/>
      <c r="O697" s="118"/>
      <c r="P697" s="118"/>
      <c r="Q697" s="118"/>
      <c r="R697" s="118"/>
      <c r="S697" s="118"/>
      <c r="T697" s="118"/>
      <c r="U697" s="118"/>
      <c r="V697" s="118"/>
      <c r="W697" s="118"/>
      <c r="X697" s="118"/>
      <c r="Y697" s="118"/>
      <c r="Z697" s="118"/>
    </row>
    <row r="698" spans="1:26" ht="15.75" customHeight="1" x14ac:dyDescent="0.25">
      <c r="A698" s="117"/>
      <c r="B698" s="118">
        <v>3811</v>
      </c>
      <c r="C698" s="118" t="s">
        <v>150</v>
      </c>
      <c r="D698" s="126" t="s">
        <v>439</v>
      </c>
      <c r="E698" s="119">
        <v>7000</v>
      </c>
      <c r="F698" s="119">
        <v>7000</v>
      </c>
      <c r="G698" s="119">
        <v>3000</v>
      </c>
      <c r="H698" s="135">
        <f t="shared" si="197"/>
        <v>0.42857142857142855</v>
      </c>
      <c r="I698" s="118"/>
      <c r="J698" s="118"/>
      <c r="K698" s="118"/>
      <c r="L698" s="118"/>
      <c r="M698" s="118"/>
      <c r="N698" s="118"/>
      <c r="O698" s="118"/>
      <c r="P698" s="118"/>
      <c r="Q698" s="118"/>
      <c r="R698" s="118"/>
      <c r="S698" s="118"/>
      <c r="T698" s="118"/>
      <c r="U698" s="118"/>
      <c r="V698" s="118"/>
      <c r="W698" s="118"/>
      <c r="X698" s="118"/>
      <c r="Y698" s="118"/>
      <c r="Z698" s="118"/>
    </row>
    <row r="699" spans="1:26" s="195" customFormat="1" ht="15.75" customHeight="1" x14ac:dyDescent="0.25">
      <c r="A699" s="188"/>
      <c r="B699" s="189" t="s">
        <v>441</v>
      </c>
      <c r="C699" s="189"/>
      <c r="D699" s="191"/>
      <c r="E699" s="192">
        <f t="shared" ref="E699:F699" si="222">SUM(E701)</f>
        <v>20000</v>
      </c>
      <c r="F699" s="192">
        <f t="shared" si="222"/>
        <v>20000</v>
      </c>
      <c r="G699" s="192">
        <v>0</v>
      </c>
      <c r="H699" s="193">
        <f t="shared" si="197"/>
        <v>0</v>
      </c>
      <c r="I699" s="194"/>
      <c r="J699" s="194"/>
      <c r="K699" s="194"/>
      <c r="L699" s="194"/>
      <c r="M699" s="194"/>
      <c r="N699" s="194"/>
      <c r="O699" s="194"/>
      <c r="P699" s="194"/>
      <c r="Q699" s="194"/>
      <c r="R699" s="194"/>
      <c r="S699" s="194"/>
      <c r="T699" s="194"/>
      <c r="U699" s="194"/>
      <c r="V699" s="194"/>
      <c r="W699" s="194"/>
      <c r="X699" s="194"/>
      <c r="Y699" s="194"/>
      <c r="Z699" s="194"/>
    </row>
    <row r="700" spans="1:26" ht="15.75" customHeight="1" x14ac:dyDescent="0.25">
      <c r="A700" s="117"/>
      <c r="B700" s="118" t="s">
        <v>209</v>
      </c>
      <c r="C700" s="118"/>
      <c r="D700" s="126"/>
      <c r="E700" s="119">
        <v>20000</v>
      </c>
      <c r="F700" s="119">
        <v>20000</v>
      </c>
      <c r="G700" s="119">
        <v>0</v>
      </c>
      <c r="H700" s="135">
        <f t="shared" si="197"/>
        <v>0</v>
      </c>
      <c r="I700" s="118"/>
      <c r="J700" s="118"/>
      <c r="K700" s="118"/>
      <c r="L700" s="118"/>
      <c r="M700" s="118"/>
      <c r="N700" s="118"/>
      <c r="O700" s="118"/>
      <c r="P700" s="118"/>
      <c r="Q700" s="118"/>
      <c r="R700" s="118"/>
      <c r="S700" s="118"/>
      <c r="T700" s="118"/>
      <c r="U700" s="118"/>
      <c r="V700" s="118"/>
      <c r="W700" s="118"/>
      <c r="X700" s="118"/>
      <c r="Y700" s="118"/>
      <c r="Z700" s="118"/>
    </row>
    <row r="701" spans="1:26" ht="15.75" customHeight="1" x14ac:dyDescent="0.25">
      <c r="A701" s="117"/>
      <c r="B701" s="118">
        <v>3</v>
      </c>
      <c r="C701" s="118" t="s">
        <v>35</v>
      </c>
      <c r="D701" s="126" t="s">
        <v>436</v>
      </c>
      <c r="E701" s="119">
        <f t="shared" ref="E701:F701" si="223">SUM(E702)</f>
        <v>20000</v>
      </c>
      <c r="F701" s="119">
        <f t="shared" si="223"/>
        <v>20000</v>
      </c>
      <c r="G701" s="119">
        <v>0</v>
      </c>
      <c r="H701" s="135">
        <f t="shared" si="197"/>
        <v>0</v>
      </c>
      <c r="I701" s="118"/>
      <c r="J701" s="118"/>
      <c r="K701" s="118"/>
      <c r="L701" s="118"/>
      <c r="M701" s="118"/>
      <c r="N701" s="118"/>
      <c r="O701" s="118"/>
      <c r="P701" s="118"/>
      <c r="Q701" s="118"/>
      <c r="R701" s="118"/>
      <c r="S701" s="118"/>
      <c r="T701" s="118"/>
      <c r="U701" s="118"/>
      <c r="V701" s="118"/>
      <c r="W701" s="118"/>
      <c r="X701" s="118"/>
      <c r="Y701" s="118"/>
      <c r="Z701" s="118"/>
    </row>
    <row r="702" spans="1:26" ht="15.75" customHeight="1" x14ac:dyDescent="0.25">
      <c r="A702" s="117"/>
      <c r="B702" s="118">
        <v>32</v>
      </c>
      <c r="C702" s="118" t="s">
        <v>245</v>
      </c>
      <c r="D702" s="126" t="s">
        <v>436</v>
      </c>
      <c r="E702" s="119">
        <f t="shared" ref="E702:F702" si="224">SUM(E703)</f>
        <v>20000</v>
      </c>
      <c r="F702" s="119">
        <f t="shared" si="224"/>
        <v>20000</v>
      </c>
      <c r="G702" s="119">
        <v>0</v>
      </c>
      <c r="H702" s="135">
        <f t="shared" si="197"/>
        <v>0</v>
      </c>
      <c r="I702" s="118"/>
      <c r="J702" s="118"/>
      <c r="K702" s="118"/>
      <c r="L702" s="118"/>
      <c r="M702" s="118"/>
      <c r="N702" s="118"/>
      <c r="O702" s="118"/>
      <c r="P702" s="118"/>
      <c r="Q702" s="118"/>
      <c r="R702" s="118"/>
      <c r="S702" s="118"/>
      <c r="T702" s="118"/>
      <c r="U702" s="118"/>
      <c r="V702" s="118"/>
      <c r="W702" s="118"/>
      <c r="X702" s="118"/>
      <c r="Y702" s="118"/>
      <c r="Z702" s="118"/>
    </row>
    <row r="703" spans="1:26" ht="15.75" customHeight="1" x14ac:dyDescent="0.25">
      <c r="A703" s="117"/>
      <c r="B703" s="118">
        <v>329</v>
      </c>
      <c r="C703" s="118" t="s">
        <v>133</v>
      </c>
      <c r="D703" s="126" t="s">
        <v>436</v>
      </c>
      <c r="E703" s="119">
        <v>20000</v>
      </c>
      <c r="F703" s="119">
        <v>20000</v>
      </c>
      <c r="G703" s="119">
        <v>0</v>
      </c>
      <c r="H703" s="135">
        <f t="shared" si="197"/>
        <v>0</v>
      </c>
      <c r="I703" s="118"/>
      <c r="J703" s="118"/>
      <c r="K703" s="118"/>
      <c r="L703" s="118"/>
      <c r="M703" s="118"/>
      <c r="N703" s="118"/>
      <c r="O703" s="118"/>
      <c r="P703" s="118"/>
      <c r="Q703" s="118"/>
      <c r="R703" s="118"/>
      <c r="S703" s="118"/>
      <c r="T703" s="118"/>
      <c r="U703" s="118"/>
      <c r="V703" s="118"/>
      <c r="W703" s="118"/>
      <c r="X703" s="118"/>
      <c r="Y703" s="118"/>
      <c r="Z703" s="118"/>
    </row>
    <row r="704" spans="1:26" ht="15.75" customHeight="1" x14ac:dyDescent="0.25">
      <c r="A704" s="117"/>
      <c r="B704" s="118">
        <v>3299</v>
      </c>
      <c r="C704" s="118" t="s">
        <v>133</v>
      </c>
      <c r="D704" s="126" t="s">
        <v>439</v>
      </c>
      <c r="E704" s="119">
        <v>20000</v>
      </c>
      <c r="F704" s="119">
        <v>20000</v>
      </c>
      <c r="G704" s="119">
        <v>0</v>
      </c>
      <c r="H704" s="135">
        <f t="shared" si="197"/>
        <v>0</v>
      </c>
      <c r="I704" s="118"/>
      <c r="J704" s="118"/>
      <c r="K704" s="118"/>
      <c r="L704" s="118"/>
      <c r="M704" s="118"/>
      <c r="N704" s="118"/>
      <c r="O704" s="118"/>
      <c r="P704" s="118"/>
      <c r="Q704" s="118"/>
      <c r="R704" s="118"/>
      <c r="S704" s="118"/>
      <c r="T704" s="118"/>
      <c r="U704" s="118"/>
      <c r="V704" s="118"/>
      <c r="W704" s="118"/>
      <c r="X704" s="118"/>
      <c r="Y704" s="118"/>
      <c r="Z704" s="118"/>
    </row>
    <row r="705" spans="1:26" s="195" customFormat="1" ht="15.75" customHeight="1" x14ac:dyDescent="0.25">
      <c r="A705" s="188"/>
      <c r="B705" s="189" t="s">
        <v>442</v>
      </c>
      <c r="C705" s="189"/>
      <c r="D705" s="191"/>
      <c r="E705" s="192">
        <f t="shared" ref="E705:F705" si="225">SUM(E707)</f>
        <v>20000</v>
      </c>
      <c r="F705" s="192">
        <f t="shared" si="225"/>
        <v>20000</v>
      </c>
      <c r="G705" s="192">
        <v>12000</v>
      </c>
      <c r="H705" s="193">
        <f t="shared" si="197"/>
        <v>0.6</v>
      </c>
      <c r="I705" s="194"/>
      <c r="J705" s="194"/>
      <c r="K705" s="194"/>
      <c r="L705" s="194"/>
      <c r="M705" s="194"/>
      <c r="N705" s="194"/>
      <c r="O705" s="194"/>
      <c r="P705" s="194"/>
      <c r="Q705" s="194"/>
      <c r="R705" s="194"/>
      <c r="S705" s="194"/>
      <c r="T705" s="194"/>
      <c r="U705" s="194"/>
      <c r="V705" s="194"/>
      <c r="W705" s="194"/>
      <c r="X705" s="194"/>
      <c r="Y705" s="194"/>
      <c r="Z705" s="194"/>
    </row>
    <row r="706" spans="1:26" ht="15.75" customHeight="1" x14ac:dyDescent="0.25">
      <c r="A706" s="117"/>
      <c r="B706" s="118" t="s">
        <v>209</v>
      </c>
      <c r="C706" s="118"/>
      <c r="D706" s="126"/>
      <c r="E706" s="119">
        <v>20000</v>
      </c>
      <c r="F706" s="119">
        <v>20000</v>
      </c>
      <c r="G706" s="119">
        <v>12000</v>
      </c>
      <c r="H706" s="135">
        <f t="shared" si="197"/>
        <v>0.6</v>
      </c>
      <c r="I706" s="118"/>
      <c r="J706" s="118"/>
      <c r="K706" s="118"/>
      <c r="L706" s="118"/>
      <c r="M706" s="118"/>
      <c r="N706" s="118"/>
      <c r="O706" s="118"/>
      <c r="P706" s="118"/>
      <c r="Q706" s="118"/>
      <c r="R706" s="118"/>
      <c r="S706" s="118"/>
      <c r="T706" s="118"/>
      <c r="U706" s="118"/>
      <c r="V706" s="118"/>
      <c r="W706" s="118"/>
      <c r="X706" s="118"/>
      <c r="Y706" s="118"/>
      <c r="Z706" s="118"/>
    </row>
    <row r="707" spans="1:26" ht="15.75" customHeight="1" x14ac:dyDescent="0.25">
      <c r="A707" s="117"/>
      <c r="B707" s="118">
        <v>3</v>
      </c>
      <c r="C707" s="118" t="s">
        <v>35</v>
      </c>
      <c r="D707" s="126" t="s">
        <v>443</v>
      </c>
      <c r="E707" s="119">
        <f t="shared" ref="E707:F707" si="226">SUM(E708)</f>
        <v>20000</v>
      </c>
      <c r="F707" s="119">
        <f t="shared" si="226"/>
        <v>20000</v>
      </c>
      <c r="G707" s="119">
        <v>12000</v>
      </c>
      <c r="H707" s="135">
        <f t="shared" si="197"/>
        <v>0.6</v>
      </c>
      <c r="I707" s="118"/>
      <c r="J707" s="118"/>
      <c r="K707" s="118"/>
      <c r="L707" s="118"/>
      <c r="M707" s="118"/>
      <c r="N707" s="118"/>
      <c r="O707" s="118"/>
      <c r="P707" s="118"/>
      <c r="Q707" s="118"/>
      <c r="R707" s="118"/>
      <c r="S707" s="118"/>
      <c r="T707" s="118"/>
      <c r="U707" s="118"/>
      <c r="V707" s="118"/>
      <c r="W707" s="118"/>
      <c r="X707" s="118"/>
      <c r="Y707" s="118"/>
      <c r="Z707" s="118"/>
    </row>
    <row r="708" spans="1:26" ht="15.75" customHeight="1" x14ac:dyDescent="0.25">
      <c r="A708" s="117"/>
      <c r="B708" s="118">
        <v>38</v>
      </c>
      <c r="C708" s="118" t="s">
        <v>211</v>
      </c>
      <c r="D708" s="126" t="s">
        <v>443</v>
      </c>
      <c r="E708" s="119">
        <f t="shared" ref="E708:F708" si="227">SUM(E709)</f>
        <v>20000</v>
      </c>
      <c r="F708" s="119">
        <f t="shared" si="227"/>
        <v>20000</v>
      </c>
      <c r="G708" s="119">
        <v>12000</v>
      </c>
      <c r="H708" s="135">
        <f t="shared" si="197"/>
        <v>0.6</v>
      </c>
      <c r="I708" s="118"/>
      <c r="J708" s="118"/>
      <c r="K708" s="118"/>
      <c r="L708" s="118"/>
      <c r="M708" s="118"/>
      <c r="N708" s="118"/>
      <c r="O708" s="118"/>
      <c r="P708" s="118"/>
      <c r="Q708" s="118"/>
      <c r="R708" s="118"/>
      <c r="S708" s="118"/>
      <c r="T708" s="118"/>
      <c r="U708" s="118"/>
      <c r="V708" s="118"/>
      <c r="W708" s="118"/>
      <c r="X708" s="118"/>
      <c r="Y708" s="118"/>
      <c r="Z708" s="118"/>
    </row>
    <row r="709" spans="1:26" ht="15.75" customHeight="1" x14ac:dyDescent="0.25">
      <c r="A709" s="117"/>
      <c r="B709" s="118">
        <v>386</v>
      </c>
      <c r="C709" s="118" t="s">
        <v>444</v>
      </c>
      <c r="D709" s="126" t="s">
        <v>443</v>
      </c>
      <c r="E709" s="119">
        <v>20000</v>
      </c>
      <c r="F709" s="119">
        <v>20000</v>
      </c>
      <c r="G709" s="119">
        <v>12000</v>
      </c>
      <c r="H709" s="135">
        <f t="shared" si="197"/>
        <v>0.6</v>
      </c>
      <c r="I709" s="118"/>
      <c r="J709" s="118"/>
      <c r="K709" s="118"/>
      <c r="L709" s="118"/>
      <c r="M709" s="118"/>
      <c r="N709" s="118"/>
      <c r="O709" s="118"/>
      <c r="P709" s="118"/>
      <c r="Q709" s="118"/>
      <c r="R709" s="118"/>
      <c r="S709" s="118"/>
      <c r="T709" s="118"/>
      <c r="U709" s="118"/>
      <c r="V709" s="118"/>
      <c r="W709" s="118"/>
      <c r="X709" s="118"/>
      <c r="Y709" s="118"/>
      <c r="Z709" s="118"/>
    </row>
    <row r="710" spans="1:26" ht="15.75" customHeight="1" x14ac:dyDescent="0.25">
      <c r="A710" s="117"/>
      <c r="B710" s="118">
        <v>3861</v>
      </c>
      <c r="C710" s="118" t="s">
        <v>444</v>
      </c>
      <c r="D710" s="126" t="s">
        <v>445</v>
      </c>
      <c r="E710" s="119">
        <v>20000</v>
      </c>
      <c r="F710" s="119">
        <v>20000</v>
      </c>
      <c r="G710" s="119">
        <v>12000</v>
      </c>
      <c r="H710" s="135">
        <f t="shared" si="197"/>
        <v>0.6</v>
      </c>
      <c r="I710" s="118"/>
      <c r="J710" s="118"/>
      <c r="K710" s="118"/>
      <c r="L710" s="118"/>
      <c r="M710" s="118"/>
      <c r="N710" s="118"/>
      <c r="O710" s="118"/>
      <c r="P710" s="118"/>
      <c r="Q710" s="118"/>
      <c r="R710" s="118"/>
      <c r="S710" s="118"/>
      <c r="T710" s="118"/>
      <c r="U710" s="118"/>
      <c r="V710" s="118"/>
      <c r="W710" s="118"/>
      <c r="X710" s="118"/>
      <c r="Y710" s="118"/>
      <c r="Z710" s="118"/>
    </row>
    <row r="711" spans="1:26" ht="15.75" customHeight="1" x14ac:dyDescent="0.25">
      <c r="A711" s="117"/>
      <c r="B711" s="121" t="s">
        <v>446</v>
      </c>
      <c r="C711" s="121"/>
      <c r="D711" s="122"/>
      <c r="E711" s="130">
        <f t="shared" ref="E711:G711" si="228">SUM(E712,E718,E724)</f>
        <v>105000</v>
      </c>
      <c r="F711" s="130">
        <f t="shared" si="228"/>
        <v>105000</v>
      </c>
      <c r="G711" s="130">
        <f t="shared" si="228"/>
        <v>24519.61</v>
      </c>
      <c r="H711" s="131">
        <f t="shared" ref="H711:H740" si="229">G711/E711</f>
        <v>0.23352009523809525</v>
      </c>
      <c r="I711" s="118"/>
      <c r="J711" s="118"/>
      <c r="K711" s="118"/>
      <c r="L711" s="118"/>
      <c r="M711" s="118"/>
      <c r="N711" s="118"/>
      <c r="O711" s="118"/>
      <c r="P711" s="118"/>
      <c r="Q711" s="118"/>
      <c r="R711" s="118"/>
      <c r="S711" s="118"/>
      <c r="T711" s="118"/>
      <c r="U711" s="118"/>
      <c r="V711" s="118"/>
      <c r="W711" s="118"/>
      <c r="X711" s="118"/>
      <c r="Y711" s="118"/>
      <c r="Z711" s="118"/>
    </row>
    <row r="712" spans="1:26" s="195" customFormat="1" ht="15.75" customHeight="1" x14ac:dyDescent="0.25">
      <c r="A712" s="188"/>
      <c r="B712" s="189" t="s">
        <v>447</v>
      </c>
      <c r="C712" s="189"/>
      <c r="D712" s="191"/>
      <c r="E712" s="192">
        <f t="shared" ref="E712:F712" si="230">SUM(E714)</f>
        <v>80000</v>
      </c>
      <c r="F712" s="192">
        <f t="shared" si="230"/>
        <v>80000</v>
      </c>
      <c r="G712" s="192">
        <v>23364.61</v>
      </c>
      <c r="H712" s="193">
        <f t="shared" si="229"/>
        <v>0.29205762499999999</v>
      </c>
      <c r="I712" s="194"/>
      <c r="J712" s="194"/>
      <c r="K712" s="194"/>
      <c r="L712" s="194"/>
      <c r="M712" s="194"/>
      <c r="N712" s="194"/>
      <c r="O712" s="194"/>
      <c r="P712" s="194"/>
      <c r="Q712" s="194"/>
      <c r="R712" s="194"/>
      <c r="S712" s="194"/>
      <c r="T712" s="194"/>
      <c r="U712" s="194"/>
      <c r="V712" s="194"/>
      <c r="W712" s="194"/>
      <c r="X712" s="194"/>
      <c r="Y712" s="194"/>
      <c r="Z712" s="194"/>
    </row>
    <row r="713" spans="1:26" ht="15.75" customHeight="1" x14ac:dyDescent="0.25">
      <c r="A713" s="117"/>
      <c r="B713" s="118" t="s">
        <v>448</v>
      </c>
      <c r="C713" s="118"/>
      <c r="D713" s="126"/>
      <c r="E713" s="119">
        <v>80000</v>
      </c>
      <c r="F713" s="119">
        <v>80000</v>
      </c>
      <c r="G713" s="119">
        <v>23364.61</v>
      </c>
      <c r="H713" s="135">
        <f t="shared" si="229"/>
        <v>0.29205762499999999</v>
      </c>
      <c r="I713" s="118"/>
      <c r="J713" s="118"/>
      <c r="K713" s="118"/>
      <c r="L713" s="118"/>
      <c r="M713" s="118"/>
      <c r="N713" s="118"/>
      <c r="O713" s="118"/>
      <c r="P713" s="118"/>
      <c r="Q713" s="118"/>
      <c r="R713" s="118"/>
      <c r="S713" s="118"/>
      <c r="T713" s="118"/>
      <c r="U713" s="118"/>
      <c r="V713" s="118"/>
      <c r="W713" s="118"/>
      <c r="X713" s="118"/>
      <c r="Y713" s="118"/>
      <c r="Z713" s="118"/>
    </row>
    <row r="714" spans="1:26" ht="15.75" customHeight="1" x14ac:dyDescent="0.25">
      <c r="A714" s="117"/>
      <c r="B714" s="118">
        <v>3</v>
      </c>
      <c r="C714" s="118" t="s">
        <v>449</v>
      </c>
      <c r="D714" s="126" t="s">
        <v>206</v>
      </c>
      <c r="E714" s="119">
        <f t="shared" ref="E714:F714" si="231">SUM(E715)</f>
        <v>80000</v>
      </c>
      <c r="F714" s="119">
        <f t="shared" si="231"/>
        <v>80000</v>
      </c>
      <c r="G714" s="119">
        <v>23364.61</v>
      </c>
      <c r="H714" s="135">
        <f t="shared" si="229"/>
        <v>0.29205762499999999</v>
      </c>
      <c r="I714" s="118"/>
      <c r="J714" s="118"/>
      <c r="K714" s="118"/>
      <c r="L714" s="118"/>
      <c r="M714" s="118"/>
      <c r="N714" s="118"/>
      <c r="O714" s="118"/>
      <c r="P714" s="118"/>
      <c r="Q714" s="118"/>
      <c r="R714" s="118"/>
      <c r="S714" s="118"/>
      <c r="T714" s="118"/>
      <c r="U714" s="118"/>
      <c r="V714" s="118"/>
      <c r="W714" s="118"/>
      <c r="X714" s="118"/>
      <c r="Y714" s="118"/>
      <c r="Z714" s="118"/>
    </row>
    <row r="715" spans="1:26" ht="15.75" customHeight="1" x14ac:dyDescent="0.25">
      <c r="A715" s="117"/>
      <c r="B715" s="118">
        <v>37</v>
      </c>
      <c r="C715" s="118" t="s">
        <v>202</v>
      </c>
      <c r="D715" s="126" t="s">
        <v>206</v>
      </c>
      <c r="E715" s="119">
        <f t="shared" ref="E715:F715" si="232">SUM(E716)</f>
        <v>80000</v>
      </c>
      <c r="F715" s="119">
        <f t="shared" si="232"/>
        <v>80000</v>
      </c>
      <c r="G715" s="119">
        <v>23364.61</v>
      </c>
      <c r="H715" s="135">
        <f t="shared" si="229"/>
        <v>0.29205762499999999</v>
      </c>
      <c r="I715" s="118"/>
      <c r="J715" s="118"/>
      <c r="K715" s="118"/>
      <c r="L715" s="118"/>
      <c r="M715" s="118"/>
      <c r="N715" s="118"/>
      <c r="O715" s="118"/>
      <c r="P715" s="118"/>
      <c r="Q715" s="118"/>
      <c r="R715" s="118"/>
      <c r="S715" s="118"/>
      <c r="T715" s="118"/>
      <c r="U715" s="118"/>
      <c r="V715" s="118"/>
      <c r="W715" s="118"/>
      <c r="X715" s="118"/>
      <c r="Y715" s="118"/>
      <c r="Z715" s="118"/>
    </row>
    <row r="716" spans="1:26" ht="15.75" customHeight="1" x14ac:dyDescent="0.25">
      <c r="A716" s="117"/>
      <c r="B716" s="118">
        <v>372</v>
      </c>
      <c r="C716" s="118" t="s">
        <v>424</v>
      </c>
      <c r="D716" s="126" t="s">
        <v>206</v>
      </c>
      <c r="E716" s="119">
        <v>80000</v>
      </c>
      <c r="F716" s="119">
        <v>80000</v>
      </c>
      <c r="G716" s="119">
        <v>23364.61</v>
      </c>
      <c r="H716" s="135">
        <f t="shared" si="229"/>
        <v>0.29205762499999999</v>
      </c>
      <c r="I716" s="118"/>
      <c r="J716" s="118"/>
      <c r="K716" s="118"/>
      <c r="L716" s="118"/>
      <c r="M716" s="118"/>
      <c r="N716" s="118"/>
      <c r="O716" s="118"/>
      <c r="P716" s="118"/>
      <c r="Q716" s="118"/>
      <c r="R716" s="118"/>
      <c r="S716" s="118"/>
      <c r="T716" s="118"/>
      <c r="U716" s="118"/>
      <c r="V716" s="118"/>
      <c r="W716" s="118"/>
      <c r="X716" s="118"/>
      <c r="Y716" s="118"/>
      <c r="Z716" s="118"/>
    </row>
    <row r="717" spans="1:26" ht="15.75" customHeight="1" x14ac:dyDescent="0.25">
      <c r="A717" s="117"/>
      <c r="B717" s="118">
        <v>3721</v>
      </c>
      <c r="C717" s="118" t="s">
        <v>388</v>
      </c>
      <c r="D717" s="126" t="s">
        <v>207</v>
      </c>
      <c r="E717" s="119">
        <v>80000</v>
      </c>
      <c r="F717" s="119">
        <v>80000</v>
      </c>
      <c r="G717" s="119">
        <v>23364.61</v>
      </c>
      <c r="H717" s="135">
        <f t="shared" si="229"/>
        <v>0.29205762499999999</v>
      </c>
      <c r="I717" s="118"/>
      <c r="J717" s="118"/>
      <c r="K717" s="118"/>
      <c r="L717" s="118"/>
      <c r="M717" s="118"/>
      <c r="N717" s="118"/>
      <c r="O717" s="118"/>
      <c r="P717" s="118"/>
      <c r="Q717" s="118"/>
      <c r="R717" s="118"/>
      <c r="S717" s="118"/>
      <c r="T717" s="118"/>
      <c r="U717" s="118"/>
      <c r="V717" s="118"/>
      <c r="W717" s="118"/>
      <c r="X717" s="118"/>
      <c r="Y717" s="118"/>
      <c r="Z717" s="118"/>
    </row>
    <row r="718" spans="1:26" s="195" customFormat="1" ht="15.75" customHeight="1" x14ac:dyDescent="0.25">
      <c r="A718" s="188"/>
      <c r="B718" s="189" t="s">
        <v>450</v>
      </c>
      <c r="C718" s="189"/>
      <c r="D718" s="191"/>
      <c r="E718" s="192">
        <f t="shared" ref="E718:F718" si="233">SUM(E720)</f>
        <v>15000</v>
      </c>
      <c r="F718" s="192">
        <f t="shared" si="233"/>
        <v>15000</v>
      </c>
      <c r="G718" s="192">
        <v>0</v>
      </c>
      <c r="H718" s="193">
        <f t="shared" si="229"/>
        <v>0</v>
      </c>
      <c r="I718" s="194"/>
      <c r="J718" s="194"/>
      <c r="K718" s="194"/>
      <c r="L718" s="194"/>
      <c r="M718" s="194"/>
      <c r="N718" s="194"/>
      <c r="O718" s="194"/>
      <c r="P718" s="194"/>
      <c r="Q718" s="194"/>
      <c r="R718" s="194"/>
      <c r="S718" s="194"/>
      <c r="T718" s="194"/>
      <c r="U718" s="194"/>
      <c r="V718" s="194"/>
      <c r="W718" s="194"/>
      <c r="X718" s="194"/>
      <c r="Y718" s="194"/>
      <c r="Z718" s="194"/>
    </row>
    <row r="719" spans="1:26" ht="15.75" customHeight="1" x14ac:dyDescent="0.25">
      <c r="A719" s="117"/>
      <c r="B719" s="118" t="s">
        <v>451</v>
      </c>
      <c r="C719" s="118"/>
      <c r="D719" s="126"/>
      <c r="E719" s="119">
        <v>15000</v>
      </c>
      <c r="F719" s="119">
        <v>15000</v>
      </c>
      <c r="G719" s="119">
        <v>0</v>
      </c>
      <c r="H719" s="135">
        <f t="shared" si="229"/>
        <v>0</v>
      </c>
      <c r="I719" s="118"/>
      <c r="J719" s="118"/>
      <c r="K719" s="118"/>
      <c r="L719" s="118"/>
      <c r="M719" s="118"/>
      <c r="N719" s="118"/>
      <c r="O719" s="118"/>
      <c r="P719" s="118"/>
      <c r="Q719" s="118"/>
      <c r="R719" s="118"/>
      <c r="S719" s="118"/>
      <c r="T719" s="118"/>
      <c r="U719" s="118"/>
      <c r="V719" s="118"/>
      <c r="W719" s="118"/>
      <c r="X719" s="118"/>
      <c r="Y719" s="118"/>
      <c r="Z719" s="118"/>
    </row>
    <row r="720" spans="1:26" ht="15.75" customHeight="1" x14ac:dyDescent="0.25">
      <c r="A720" s="117"/>
      <c r="B720" s="118">
        <v>3</v>
      </c>
      <c r="C720" s="118" t="s">
        <v>35</v>
      </c>
      <c r="D720" s="126" t="s">
        <v>206</v>
      </c>
      <c r="E720" s="119">
        <f t="shared" ref="E720:F720" si="234">SUM(E721)</f>
        <v>15000</v>
      </c>
      <c r="F720" s="119">
        <f t="shared" si="234"/>
        <v>15000</v>
      </c>
      <c r="G720" s="119">
        <v>0</v>
      </c>
      <c r="H720" s="135">
        <f t="shared" si="229"/>
        <v>0</v>
      </c>
      <c r="I720" s="118"/>
      <c r="J720" s="118"/>
      <c r="K720" s="118"/>
      <c r="L720" s="118"/>
      <c r="M720" s="118"/>
      <c r="N720" s="118"/>
      <c r="O720" s="118"/>
      <c r="P720" s="118"/>
      <c r="Q720" s="118"/>
      <c r="R720" s="118"/>
      <c r="S720" s="118"/>
      <c r="T720" s="118"/>
      <c r="U720" s="118"/>
      <c r="V720" s="118"/>
      <c r="W720" s="118"/>
      <c r="X720" s="118"/>
      <c r="Y720" s="118"/>
      <c r="Z720" s="118"/>
    </row>
    <row r="721" spans="1:26" ht="15.75" customHeight="1" x14ac:dyDescent="0.25">
      <c r="A721" s="117"/>
      <c r="B721" s="118">
        <v>37</v>
      </c>
      <c r="C721" s="118" t="s">
        <v>413</v>
      </c>
      <c r="D721" s="126" t="s">
        <v>206</v>
      </c>
      <c r="E721" s="119">
        <f t="shared" ref="E721:F721" si="235">SUM(E722)</f>
        <v>15000</v>
      </c>
      <c r="F721" s="119">
        <f t="shared" si="235"/>
        <v>15000</v>
      </c>
      <c r="G721" s="119">
        <v>0</v>
      </c>
      <c r="H721" s="135">
        <f t="shared" si="229"/>
        <v>0</v>
      </c>
      <c r="I721" s="118"/>
      <c r="J721" s="118"/>
      <c r="K721" s="118"/>
      <c r="L721" s="118"/>
      <c r="M721" s="118"/>
      <c r="N721" s="118"/>
      <c r="O721" s="118"/>
      <c r="P721" s="118"/>
      <c r="Q721" s="118"/>
      <c r="R721" s="118"/>
      <c r="S721" s="118"/>
      <c r="T721" s="118"/>
      <c r="U721" s="118"/>
      <c r="V721" s="118"/>
      <c r="W721" s="118"/>
      <c r="X721" s="118"/>
      <c r="Y721" s="118"/>
      <c r="Z721" s="118"/>
    </row>
    <row r="722" spans="1:26" ht="15.75" customHeight="1" x14ac:dyDescent="0.25">
      <c r="A722" s="117"/>
      <c r="B722" s="118">
        <v>372</v>
      </c>
      <c r="C722" s="118" t="s">
        <v>452</v>
      </c>
      <c r="D722" s="126" t="s">
        <v>206</v>
      </c>
      <c r="E722" s="119">
        <v>15000</v>
      </c>
      <c r="F722" s="119">
        <v>15000</v>
      </c>
      <c r="G722" s="119">
        <v>0</v>
      </c>
      <c r="H722" s="135">
        <f t="shared" si="229"/>
        <v>0</v>
      </c>
      <c r="I722" s="118"/>
      <c r="J722" s="118"/>
      <c r="K722" s="118"/>
      <c r="L722" s="118"/>
      <c r="M722" s="118"/>
      <c r="N722" s="118"/>
      <c r="O722" s="118"/>
      <c r="P722" s="118"/>
      <c r="Q722" s="118"/>
      <c r="R722" s="118"/>
      <c r="S722" s="118"/>
      <c r="T722" s="118"/>
      <c r="U722" s="118"/>
      <c r="V722" s="118"/>
      <c r="W722" s="118"/>
      <c r="X722" s="118"/>
      <c r="Y722" s="118"/>
      <c r="Z722" s="118"/>
    </row>
    <row r="723" spans="1:26" ht="15.75" customHeight="1" x14ac:dyDescent="0.25">
      <c r="A723" s="117"/>
      <c r="B723" s="118">
        <v>3721</v>
      </c>
      <c r="C723" s="118" t="s">
        <v>388</v>
      </c>
      <c r="D723" s="126" t="s">
        <v>207</v>
      </c>
      <c r="E723" s="119">
        <v>15000</v>
      </c>
      <c r="F723" s="119">
        <v>15000</v>
      </c>
      <c r="G723" s="119">
        <v>0</v>
      </c>
      <c r="H723" s="135">
        <f t="shared" si="229"/>
        <v>0</v>
      </c>
      <c r="I723" s="118"/>
      <c r="J723" s="118"/>
      <c r="K723" s="118"/>
      <c r="L723" s="118"/>
      <c r="M723" s="118"/>
      <c r="N723" s="118"/>
      <c r="O723" s="118"/>
      <c r="P723" s="118"/>
      <c r="Q723" s="118"/>
      <c r="R723" s="118"/>
      <c r="S723" s="118"/>
      <c r="T723" s="118"/>
      <c r="U723" s="118"/>
      <c r="V723" s="118"/>
      <c r="W723" s="118"/>
      <c r="X723" s="118"/>
      <c r="Y723" s="118"/>
      <c r="Z723" s="118"/>
    </row>
    <row r="724" spans="1:26" s="195" customFormat="1" ht="15.75" customHeight="1" x14ac:dyDescent="0.25">
      <c r="A724" s="188"/>
      <c r="B724" s="189" t="s">
        <v>453</v>
      </c>
      <c r="C724" s="189"/>
      <c r="D724" s="191"/>
      <c r="E724" s="192">
        <f t="shared" ref="E724:F724" si="236">SUM(E726)</f>
        <v>10000</v>
      </c>
      <c r="F724" s="192">
        <f t="shared" si="236"/>
        <v>10000</v>
      </c>
      <c r="G724" s="192">
        <v>1155</v>
      </c>
      <c r="H724" s="193">
        <f t="shared" si="229"/>
        <v>0.11550000000000001</v>
      </c>
      <c r="I724" s="194"/>
      <c r="J724" s="194"/>
      <c r="K724" s="194"/>
      <c r="L724" s="194"/>
      <c r="M724" s="194"/>
      <c r="N724" s="194"/>
      <c r="O724" s="194"/>
      <c r="P724" s="194"/>
      <c r="Q724" s="194"/>
      <c r="R724" s="194"/>
      <c r="S724" s="194"/>
      <c r="T724" s="194"/>
      <c r="U724" s="194"/>
      <c r="V724" s="194"/>
      <c r="W724" s="194"/>
      <c r="X724" s="194"/>
      <c r="Y724" s="194"/>
      <c r="Z724" s="194"/>
    </row>
    <row r="725" spans="1:26" ht="15.75" customHeight="1" x14ac:dyDescent="0.25">
      <c r="A725" s="117"/>
      <c r="B725" s="118" t="s">
        <v>209</v>
      </c>
      <c r="C725" s="118"/>
      <c r="D725" s="126"/>
      <c r="E725" s="119">
        <v>10000</v>
      </c>
      <c r="F725" s="119">
        <v>10000</v>
      </c>
      <c r="G725" s="119">
        <v>1155</v>
      </c>
      <c r="H725" s="135">
        <f t="shared" si="229"/>
        <v>0.11550000000000001</v>
      </c>
      <c r="I725" s="118"/>
      <c r="J725" s="118"/>
      <c r="K725" s="118"/>
      <c r="L725" s="118"/>
      <c r="M725" s="118"/>
      <c r="N725" s="118"/>
      <c r="O725" s="118"/>
      <c r="P725" s="118"/>
      <c r="Q725" s="118"/>
      <c r="R725" s="118"/>
      <c r="S725" s="118"/>
      <c r="T725" s="118"/>
      <c r="U725" s="118"/>
      <c r="V725" s="118"/>
      <c r="W725" s="118"/>
      <c r="X725" s="118"/>
      <c r="Y725" s="118"/>
      <c r="Z725" s="118"/>
    </row>
    <row r="726" spans="1:26" ht="15.75" customHeight="1" x14ac:dyDescent="0.25">
      <c r="A726" s="117"/>
      <c r="B726" s="118">
        <v>3</v>
      </c>
      <c r="C726" s="118" t="s">
        <v>35</v>
      </c>
      <c r="D726" s="126" t="s">
        <v>412</v>
      </c>
      <c r="E726" s="119">
        <f t="shared" ref="E726:F726" si="237">SUM(E727)</f>
        <v>10000</v>
      </c>
      <c r="F726" s="119">
        <f t="shared" si="237"/>
        <v>10000</v>
      </c>
      <c r="G726" s="119">
        <v>1155</v>
      </c>
      <c r="H726" s="135">
        <f t="shared" si="229"/>
        <v>0.11550000000000001</v>
      </c>
      <c r="I726" s="118"/>
      <c r="J726" s="118"/>
      <c r="K726" s="118"/>
      <c r="L726" s="118"/>
      <c r="M726" s="118"/>
      <c r="N726" s="118"/>
      <c r="O726" s="118"/>
      <c r="P726" s="118"/>
      <c r="Q726" s="118"/>
      <c r="R726" s="118"/>
      <c r="S726" s="118"/>
      <c r="T726" s="118"/>
      <c r="U726" s="118"/>
      <c r="V726" s="118"/>
      <c r="W726" s="118"/>
      <c r="X726" s="118"/>
      <c r="Y726" s="118"/>
      <c r="Z726" s="118"/>
    </row>
    <row r="727" spans="1:26" ht="15.75" customHeight="1" x14ac:dyDescent="0.25">
      <c r="A727" s="117"/>
      <c r="B727" s="118">
        <v>36</v>
      </c>
      <c r="C727" s="118" t="s">
        <v>408</v>
      </c>
      <c r="D727" s="126" t="s">
        <v>412</v>
      </c>
      <c r="E727" s="119">
        <f t="shared" ref="E727:F727" si="238">SUM(E728)</f>
        <v>10000</v>
      </c>
      <c r="F727" s="119">
        <f t="shared" si="238"/>
        <v>10000</v>
      </c>
      <c r="G727" s="119">
        <v>1155</v>
      </c>
      <c r="H727" s="135">
        <f t="shared" si="229"/>
        <v>0.11550000000000001</v>
      </c>
      <c r="I727" s="118"/>
      <c r="J727" s="118"/>
      <c r="K727" s="118"/>
      <c r="L727" s="118"/>
      <c r="M727" s="118"/>
      <c r="N727" s="118"/>
      <c r="O727" s="118"/>
      <c r="P727" s="118"/>
      <c r="Q727" s="118"/>
      <c r="R727" s="118"/>
      <c r="S727" s="118"/>
      <c r="T727" s="118"/>
      <c r="U727" s="118"/>
      <c r="V727" s="118"/>
      <c r="W727" s="118"/>
      <c r="X727" s="118"/>
      <c r="Y727" s="118"/>
      <c r="Z727" s="118"/>
    </row>
    <row r="728" spans="1:26" ht="15.75" customHeight="1" x14ac:dyDescent="0.25">
      <c r="A728" s="117"/>
      <c r="B728" s="118">
        <v>363</v>
      </c>
      <c r="C728" s="118" t="s">
        <v>143</v>
      </c>
      <c r="D728" s="126" t="s">
        <v>412</v>
      </c>
      <c r="E728" s="119">
        <v>10000</v>
      </c>
      <c r="F728" s="119">
        <v>10000</v>
      </c>
      <c r="G728" s="119">
        <v>1155</v>
      </c>
      <c r="H728" s="135">
        <f t="shared" si="229"/>
        <v>0.11550000000000001</v>
      </c>
      <c r="I728" s="118"/>
      <c r="J728" s="118"/>
      <c r="K728" s="118"/>
      <c r="L728" s="118"/>
      <c r="M728" s="118"/>
      <c r="N728" s="118"/>
      <c r="O728" s="118"/>
      <c r="P728" s="118"/>
      <c r="Q728" s="118"/>
      <c r="R728" s="118"/>
      <c r="S728" s="118"/>
      <c r="T728" s="118"/>
      <c r="U728" s="118"/>
      <c r="V728" s="118"/>
      <c r="W728" s="118"/>
      <c r="X728" s="118"/>
      <c r="Y728" s="118"/>
      <c r="Z728" s="118"/>
    </row>
    <row r="729" spans="1:26" ht="15.75" customHeight="1" x14ac:dyDescent="0.25">
      <c r="A729" s="117"/>
      <c r="B729" s="118">
        <v>3631</v>
      </c>
      <c r="C729" s="118" t="s">
        <v>143</v>
      </c>
      <c r="D729" s="126" t="s">
        <v>412</v>
      </c>
      <c r="E729" s="119">
        <v>10000</v>
      </c>
      <c r="F729" s="119">
        <v>10000</v>
      </c>
      <c r="G729" s="119">
        <v>1155</v>
      </c>
      <c r="H729" s="135">
        <f t="shared" si="229"/>
        <v>0.11550000000000001</v>
      </c>
      <c r="I729" s="118"/>
      <c r="J729" s="118"/>
      <c r="K729" s="118"/>
      <c r="L729" s="118"/>
      <c r="M729" s="118"/>
      <c r="N729" s="118"/>
      <c r="O729" s="118"/>
      <c r="P729" s="118"/>
      <c r="Q729" s="118"/>
      <c r="R729" s="118"/>
      <c r="S729" s="118"/>
      <c r="T729" s="118"/>
      <c r="U729" s="118"/>
      <c r="V729" s="118"/>
      <c r="W729" s="118"/>
      <c r="X729" s="118"/>
      <c r="Y729" s="118"/>
      <c r="Z729" s="118"/>
    </row>
    <row r="730" spans="1:26" ht="15.75" customHeight="1" x14ac:dyDescent="0.25">
      <c r="A730" s="117"/>
      <c r="B730" s="130" t="s">
        <v>454</v>
      </c>
      <c r="C730" s="130"/>
      <c r="D730" s="130"/>
      <c r="E730" s="130">
        <f>SUM(E732,E741)</f>
        <v>606500</v>
      </c>
      <c r="F730" s="130">
        <f>SUM(F732,F741)</f>
        <v>606500</v>
      </c>
      <c r="G730" s="130">
        <v>269022.02</v>
      </c>
      <c r="H730" s="131">
        <f t="shared" si="229"/>
        <v>0.443564748557296</v>
      </c>
      <c r="I730" s="118"/>
      <c r="J730" s="118"/>
      <c r="K730" s="118"/>
      <c r="L730" s="118"/>
      <c r="M730" s="118"/>
      <c r="N730" s="118"/>
      <c r="O730" s="118"/>
      <c r="P730" s="118"/>
      <c r="Q730" s="118"/>
      <c r="R730" s="118"/>
      <c r="S730" s="118"/>
      <c r="T730" s="118"/>
      <c r="U730" s="118"/>
      <c r="V730" s="118"/>
      <c r="W730" s="118"/>
      <c r="X730" s="118"/>
      <c r="Y730" s="118"/>
      <c r="Z730" s="118"/>
    </row>
    <row r="731" spans="1:26" ht="15.75" customHeight="1" x14ac:dyDescent="0.25">
      <c r="A731" s="117"/>
      <c r="B731" s="130" t="s">
        <v>455</v>
      </c>
      <c r="C731" s="130"/>
      <c r="D731" s="130"/>
      <c r="E731" s="130">
        <f>SUM(E732,E741)</f>
        <v>606500</v>
      </c>
      <c r="F731" s="130">
        <f>SUM(F732,F741)</f>
        <v>606500</v>
      </c>
      <c r="G731" s="130">
        <f>SUM(G732,G741)</f>
        <v>269022.02</v>
      </c>
      <c r="H731" s="131">
        <f t="shared" si="229"/>
        <v>0.443564748557296</v>
      </c>
      <c r="I731" s="118"/>
      <c r="J731" s="118"/>
      <c r="K731" s="118"/>
      <c r="L731" s="118"/>
      <c r="M731" s="118"/>
      <c r="N731" s="118"/>
      <c r="O731" s="118"/>
      <c r="P731" s="118"/>
      <c r="Q731" s="118"/>
      <c r="R731" s="118"/>
      <c r="S731" s="118"/>
      <c r="T731" s="118"/>
      <c r="U731" s="118"/>
      <c r="V731" s="118"/>
      <c r="W731" s="118"/>
      <c r="X731" s="118"/>
      <c r="Y731" s="118"/>
      <c r="Z731" s="118"/>
    </row>
    <row r="732" spans="1:26" s="195" customFormat="1" ht="15.75" customHeight="1" x14ac:dyDescent="0.25">
      <c r="A732" s="188"/>
      <c r="B732" s="189" t="s">
        <v>456</v>
      </c>
      <c r="C732" s="189"/>
      <c r="D732" s="191"/>
      <c r="E732" s="192">
        <f t="shared" ref="E732:F732" si="239">SUM(E734)</f>
        <v>525000</v>
      </c>
      <c r="F732" s="192">
        <f t="shared" si="239"/>
        <v>525000</v>
      </c>
      <c r="G732" s="192">
        <v>250791.15</v>
      </c>
      <c r="H732" s="193">
        <f t="shared" si="229"/>
        <v>0.47769742857142855</v>
      </c>
      <c r="I732" s="194"/>
      <c r="J732" s="194"/>
      <c r="K732" s="194"/>
      <c r="L732" s="194"/>
      <c r="M732" s="194"/>
      <c r="N732" s="194"/>
      <c r="O732" s="194"/>
      <c r="P732" s="194"/>
      <c r="Q732" s="194"/>
      <c r="R732" s="194"/>
      <c r="S732" s="194"/>
      <c r="T732" s="194"/>
      <c r="U732" s="194"/>
      <c r="V732" s="194"/>
      <c r="W732" s="194"/>
      <c r="X732" s="194"/>
      <c r="Y732" s="194"/>
      <c r="Z732" s="194"/>
    </row>
    <row r="733" spans="1:26" ht="15.75" customHeight="1" x14ac:dyDescent="0.25">
      <c r="A733" s="117"/>
      <c r="B733" s="118" t="s">
        <v>209</v>
      </c>
      <c r="C733" s="118"/>
      <c r="D733" s="126"/>
      <c r="E733" s="119">
        <v>525000</v>
      </c>
      <c r="F733" s="119">
        <v>525000</v>
      </c>
      <c r="G733" s="119">
        <v>250791.15</v>
      </c>
      <c r="H733" s="135">
        <f t="shared" si="229"/>
        <v>0.47769742857142855</v>
      </c>
      <c r="I733" s="118"/>
      <c r="J733" s="118"/>
      <c r="K733" s="118"/>
      <c r="L733" s="118"/>
      <c r="M733" s="118"/>
      <c r="N733" s="118"/>
      <c r="O733" s="118"/>
      <c r="P733" s="118"/>
      <c r="Q733" s="118"/>
      <c r="R733" s="118"/>
      <c r="S733" s="118"/>
      <c r="T733" s="118"/>
      <c r="U733" s="118"/>
      <c r="V733" s="118"/>
      <c r="W733" s="118"/>
      <c r="X733" s="118"/>
      <c r="Y733" s="118"/>
      <c r="Z733" s="118"/>
    </row>
    <row r="734" spans="1:26" ht="15.75" customHeight="1" x14ac:dyDescent="0.25">
      <c r="A734" s="117"/>
      <c r="B734" s="118">
        <v>3</v>
      </c>
      <c r="C734" s="118" t="s">
        <v>96</v>
      </c>
      <c r="D734" s="126" t="s">
        <v>214</v>
      </c>
      <c r="E734" s="119">
        <v>525000</v>
      </c>
      <c r="F734" s="119">
        <v>525000</v>
      </c>
      <c r="G734" s="119">
        <v>250791.15</v>
      </c>
      <c r="H734" s="135">
        <f t="shared" si="229"/>
        <v>0.47769742857142855</v>
      </c>
      <c r="I734" s="118"/>
      <c r="J734" s="118"/>
      <c r="K734" s="118"/>
      <c r="L734" s="118"/>
      <c r="M734" s="118"/>
      <c r="N734" s="118"/>
      <c r="O734" s="118"/>
      <c r="P734" s="118"/>
      <c r="Q734" s="118"/>
      <c r="R734" s="118"/>
      <c r="S734" s="118"/>
      <c r="T734" s="118"/>
      <c r="U734" s="118"/>
      <c r="V734" s="118"/>
      <c r="W734" s="118"/>
      <c r="X734" s="118"/>
      <c r="Y734" s="118"/>
      <c r="Z734" s="118"/>
    </row>
    <row r="735" spans="1:26" ht="15.75" customHeight="1" x14ac:dyDescent="0.25">
      <c r="A735" s="117"/>
      <c r="B735" s="118">
        <v>31</v>
      </c>
      <c r="C735" s="118" t="s">
        <v>457</v>
      </c>
      <c r="D735" s="126" t="s">
        <v>214</v>
      </c>
      <c r="E735" s="119">
        <v>525000</v>
      </c>
      <c r="F735" s="119">
        <v>525000</v>
      </c>
      <c r="G735" s="119">
        <f>SUM(G736,G738)</f>
        <v>250791.15</v>
      </c>
      <c r="H735" s="135">
        <f t="shared" si="229"/>
        <v>0.47769742857142855</v>
      </c>
      <c r="I735" s="118"/>
      <c r="J735" s="118"/>
      <c r="K735" s="118"/>
      <c r="L735" s="118"/>
      <c r="M735" s="118"/>
      <c r="N735" s="118"/>
      <c r="O735" s="118"/>
      <c r="P735" s="118"/>
      <c r="Q735" s="118"/>
      <c r="R735" s="118"/>
      <c r="S735" s="118"/>
      <c r="T735" s="118"/>
      <c r="U735" s="118"/>
      <c r="V735" s="118"/>
      <c r="W735" s="118"/>
      <c r="X735" s="118"/>
      <c r="Y735" s="118"/>
      <c r="Z735" s="118"/>
    </row>
    <row r="736" spans="1:26" ht="15.75" customHeight="1" x14ac:dyDescent="0.25">
      <c r="A736" s="117"/>
      <c r="B736" s="118">
        <v>311</v>
      </c>
      <c r="C736" s="118" t="s">
        <v>458</v>
      </c>
      <c r="D736" s="126" t="s">
        <v>214</v>
      </c>
      <c r="E736" s="119">
        <v>362000</v>
      </c>
      <c r="F736" s="119">
        <v>362000</v>
      </c>
      <c r="G736" s="119">
        <v>173420.71</v>
      </c>
      <c r="H736" s="135">
        <f t="shared" si="229"/>
        <v>0.47906273480662981</v>
      </c>
      <c r="I736" s="118"/>
      <c r="J736" s="118"/>
      <c r="K736" s="118"/>
      <c r="L736" s="118"/>
      <c r="M736" s="118"/>
      <c r="N736" s="118"/>
      <c r="O736" s="118"/>
      <c r="P736" s="118"/>
      <c r="Q736" s="118"/>
      <c r="R736" s="118"/>
      <c r="S736" s="118"/>
      <c r="T736" s="118"/>
      <c r="U736" s="118"/>
      <c r="V736" s="118"/>
      <c r="W736" s="118"/>
      <c r="X736" s="118"/>
      <c r="Y736" s="118"/>
      <c r="Z736" s="118"/>
    </row>
    <row r="737" spans="1:26" ht="15.75" customHeight="1" x14ac:dyDescent="0.25">
      <c r="A737" s="117"/>
      <c r="B737" s="118">
        <v>3111</v>
      </c>
      <c r="C737" s="118" t="s">
        <v>459</v>
      </c>
      <c r="D737" s="126" t="s">
        <v>214</v>
      </c>
      <c r="E737" s="119">
        <v>362000</v>
      </c>
      <c r="F737" s="119">
        <v>362000</v>
      </c>
      <c r="G737" s="119">
        <v>173420.71</v>
      </c>
      <c r="H737" s="135">
        <f t="shared" si="229"/>
        <v>0.47906273480662981</v>
      </c>
      <c r="I737" s="118"/>
      <c r="J737" s="118"/>
      <c r="K737" s="118"/>
      <c r="L737" s="118"/>
      <c r="M737" s="118"/>
      <c r="N737" s="118"/>
      <c r="O737" s="118"/>
      <c r="P737" s="118"/>
      <c r="Q737" s="118"/>
      <c r="R737" s="118"/>
      <c r="S737" s="118"/>
      <c r="T737" s="118"/>
      <c r="U737" s="118"/>
      <c r="V737" s="118"/>
      <c r="W737" s="118"/>
      <c r="X737" s="118"/>
      <c r="Y737" s="118"/>
      <c r="Z737" s="118"/>
    </row>
    <row r="738" spans="1:26" ht="15.75" customHeight="1" x14ac:dyDescent="0.25">
      <c r="A738" s="117"/>
      <c r="B738" s="118">
        <v>313</v>
      </c>
      <c r="C738" s="118" t="s">
        <v>460</v>
      </c>
      <c r="D738" s="126" t="s">
        <v>214</v>
      </c>
      <c r="E738" s="119">
        <v>163000</v>
      </c>
      <c r="F738" s="119">
        <v>163000</v>
      </c>
      <c r="G738" s="119">
        <f>SUM(G739,G740)</f>
        <v>77370.44</v>
      </c>
      <c r="H738" s="135">
        <f t="shared" si="229"/>
        <v>0.47466527607361964</v>
      </c>
      <c r="I738" s="118"/>
      <c r="J738" s="118"/>
      <c r="K738" s="118"/>
      <c r="L738" s="118"/>
      <c r="M738" s="118"/>
      <c r="N738" s="118"/>
      <c r="O738" s="118"/>
      <c r="P738" s="118"/>
      <c r="Q738" s="118"/>
      <c r="R738" s="118"/>
      <c r="S738" s="118"/>
      <c r="T738" s="118"/>
      <c r="U738" s="118"/>
      <c r="V738" s="118"/>
      <c r="W738" s="118"/>
      <c r="X738" s="118"/>
      <c r="Y738" s="118"/>
      <c r="Z738" s="118"/>
    </row>
    <row r="739" spans="1:26" ht="15.75" customHeight="1" x14ac:dyDescent="0.25">
      <c r="A739" s="117"/>
      <c r="B739" s="118">
        <v>3131</v>
      </c>
      <c r="C739" s="118" t="s">
        <v>461</v>
      </c>
      <c r="D739" s="126" t="s">
        <v>214</v>
      </c>
      <c r="E739" s="119">
        <v>90000</v>
      </c>
      <c r="F739" s="119">
        <v>90000</v>
      </c>
      <c r="G739" s="119">
        <v>42394.75</v>
      </c>
      <c r="H739" s="135">
        <f t="shared" si="229"/>
        <v>0.47105277777777776</v>
      </c>
      <c r="I739" s="118"/>
      <c r="J739" s="118"/>
      <c r="K739" s="118"/>
      <c r="L739" s="118"/>
      <c r="M739" s="118"/>
      <c r="N739" s="118"/>
      <c r="O739" s="118"/>
      <c r="P739" s="118"/>
      <c r="Q739" s="118"/>
      <c r="R739" s="118"/>
      <c r="S739" s="118"/>
      <c r="T739" s="118"/>
      <c r="U739" s="118"/>
      <c r="V739" s="118"/>
      <c r="W739" s="118"/>
      <c r="X739" s="118"/>
      <c r="Y739" s="118"/>
      <c r="Z739" s="118"/>
    </row>
    <row r="740" spans="1:26" ht="15.75" customHeight="1" x14ac:dyDescent="0.25">
      <c r="A740" s="117"/>
      <c r="B740" s="118">
        <v>3132</v>
      </c>
      <c r="C740" s="118" t="s">
        <v>104</v>
      </c>
      <c r="D740" s="126" t="s">
        <v>214</v>
      </c>
      <c r="E740" s="119">
        <v>73000</v>
      </c>
      <c r="F740" s="119">
        <v>73000</v>
      </c>
      <c r="G740" s="119">
        <v>34975.69</v>
      </c>
      <c r="H740" s="135">
        <f t="shared" si="229"/>
        <v>0.47911904109589043</v>
      </c>
      <c r="I740" s="118"/>
      <c r="J740" s="118"/>
      <c r="K740" s="118"/>
      <c r="L740" s="118"/>
      <c r="M740" s="118"/>
      <c r="N740" s="118"/>
      <c r="O740" s="118"/>
      <c r="P740" s="118"/>
      <c r="Q740" s="118"/>
      <c r="R740" s="118"/>
      <c r="S740" s="118"/>
      <c r="T740" s="118"/>
      <c r="U740" s="118"/>
      <c r="V740" s="118"/>
      <c r="W740" s="118"/>
      <c r="X740" s="118"/>
      <c r="Y740" s="118"/>
      <c r="Z740" s="118"/>
    </row>
    <row r="741" spans="1:26" s="195" customFormat="1" ht="15.75" customHeight="1" x14ac:dyDescent="0.25">
      <c r="A741" s="188"/>
      <c r="B741" s="189" t="s">
        <v>462</v>
      </c>
      <c r="C741" s="189"/>
      <c r="D741" s="191"/>
      <c r="E741" s="192">
        <f t="shared" ref="E741:F741" si="240">SUM(E743)</f>
        <v>81500</v>
      </c>
      <c r="F741" s="192">
        <f t="shared" si="240"/>
        <v>81500</v>
      </c>
      <c r="G741" s="192">
        <v>18230.87</v>
      </c>
      <c r="H741" s="193">
        <f t="shared" ref="H741:H752" si="241">G741/E741</f>
        <v>0.22369165644171779</v>
      </c>
      <c r="I741" s="194"/>
      <c r="J741" s="194"/>
      <c r="K741" s="194"/>
      <c r="L741" s="194"/>
      <c r="M741" s="194"/>
      <c r="N741" s="194"/>
      <c r="O741" s="194"/>
      <c r="P741" s="194"/>
      <c r="Q741" s="194"/>
      <c r="R741" s="194"/>
      <c r="S741" s="194"/>
      <c r="T741" s="194"/>
      <c r="U741" s="194"/>
      <c r="V741" s="194"/>
      <c r="W741" s="194"/>
      <c r="X741" s="194"/>
      <c r="Y741" s="194"/>
      <c r="Z741" s="194"/>
    </row>
    <row r="742" spans="1:26" ht="15.75" customHeight="1" x14ac:dyDescent="0.25">
      <c r="A742" s="117"/>
      <c r="B742" s="118" t="s">
        <v>209</v>
      </c>
      <c r="C742" s="118"/>
      <c r="D742" s="126"/>
      <c r="E742" s="119">
        <v>81500</v>
      </c>
      <c r="F742" s="119">
        <v>81500</v>
      </c>
      <c r="G742" s="119">
        <v>18230.87</v>
      </c>
      <c r="H742" s="135">
        <f t="shared" si="241"/>
        <v>0.22369165644171779</v>
      </c>
      <c r="I742" s="118"/>
      <c r="J742" s="118"/>
      <c r="K742" s="118"/>
      <c r="L742" s="118"/>
      <c r="M742" s="118"/>
      <c r="N742" s="118"/>
      <c r="O742" s="118"/>
      <c r="P742" s="118"/>
      <c r="Q742" s="118"/>
      <c r="R742" s="118"/>
      <c r="S742" s="118"/>
      <c r="T742" s="118"/>
      <c r="U742" s="118"/>
      <c r="V742" s="118"/>
      <c r="W742" s="118"/>
      <c r="X742" s="118"/>
      <c r="Y742" s="118"/>
      <c r="Z742" s="118"/>
    </row>
    <row r="743" spans="1:26" ht="15.75" customHeight="1" x14ac:dyDescent="0.25">
      <c r="A743" s="117"/>
      <c r="B743" s="118">
        <v>3</v>
      </c>
      <c r="C743" s="118" t="s">
        <v>96</v>
      </c>
      <c r="D743" s="126" t="s">
        <v>214</v>
      </c>
      <c r="E743" s="119">
        <f t="shared" ref="E743:G743" si="242">SUM(E744,E747)</f>
        <v>81500</v>
      </c>
      <c r="F743" s="119">
        <f t="shared" si="242"/>
        <v>81500</v>
      </c>
      <c r="G743" s="119">
        <f t="shared" si="242"/>
        <v>18230.87</v>
      </c>
      <c r="H743" s="135">
        <f t="shared" si="241"/>
        <v>0.22369165644171779</v>
      </c>
      <c r="I743" s="118"/>
      <c r="J743" s="118"/>
      <c r="K743" s="118"/>
      <c r="L743" s="118"/>
      <c r="M743" s="118"/>
      <c r="N743" s="118"/>
      <c r="O743" s="118"/>
      <c r="P743" s="118"/>
      <c r="Q743" s="118"/>
      <c r="R743" s="118"/>
      <c r="S743" s="118"/>
      <c r="T743" s="118"/>
      <c r="U743" s="118"/>
      <c r="V743" s="118"/>
      <c r="W743" s="118"/>
      <c r="X743" s="118"/>
      <c r="Y743" s="118"/>
      <c r="Z743" s="118"/>
    </row>
    <row r="744" spans="1:26" ht="15.75" customHeight="1" x14ac:dyDescent="0.25">
      <c r="A744" s="117"/>
      <c r="B744" s="118">
        <v>31</v>
      </c>
      <c r="C744" s="118" t="s">
        <v>457</v>
      </c>
      <c r="D744" s="126" t="s">
        <v>214</v>
      </c>
      <c r="E744" s="119">
        <f t="shared" ref="E744:F744" si="243">SUM(E745)</f>
        <v>33000</v>
      </c>
      <c r="F744" s="119">
        <f t="shared" si="243"/>
        <v>33000</v>
      </c>
      <c r="G744" s="119">
        <v>11143.31</v>
      </c>
      <c r="H744" s="135">
        <f t="shared" si="241"/>
        <v>0.33767606060606059</v>
      </c>
      <c r="I744" s="118"/>
      <c r="J744" s="118"/>
      <c r="K744" s="118"/>
      <c r="L744" s="118"/>
      <c r="M744" s="118"/>
      <c r="N744" s="118"/>
      <c r="O744" s="118"/>
      <c r="P744" s="118"/>
      <c r="Q744" s="118"/>
      <c r="R744" s="118"/>
      <c r="S744" s="118"/>
      <c r="T744" s="118"/>
      <c r="U744" s="118"/>
      <c r="V744" s="118"/>
      <c r="W744" s="118"/>
      <c r="X744" s="118"/>
      <c r="Y744" s="118"/>
      <c r="Z744" s="118"/>
    </row>
    <row r="745" spans="1:26" ht="15.75" customHeight="1" x14ac:dyDescent="0.25">
      <c r="A745" s="117"/>
      <c r="B745" s="118">
        <v>312</v>
      </c>
      <c r="C745" s="118" t="s">
        <v>463</v>
      </c>
      <c r="D745" s="126" t="s">
        <v>214</v>
      </c>
      <c r="E745" s="119">
        <v>33000</v>
      </c>
      <c r="F745" s="119">
        <v>33000</v>
      </c>
      <c r="G745" s="119">
        <v>11143.31</v>
      </c>
      <c r="H745" s="135">
        <f t="shared" si="241"/>
        <v>0.33767606060606059</v>
      </c>
      <c r="I745" s="118"/>
      <c r="J745" s="118"/>
      <c r="K745" s="118"/>
      <c r="L745" s="118"/>
      <c r="M745" s="118"/>
      <c r="N745" s="118"/>
      <c r="O745" s="118"/>
      <c r="P745" s="118"/>
      <c r="Q745" s="118"/>
      <c r="R745" s="118"/>
      <c r="S745" s="118"/>
      <c r="T745" s="118"/>
      <c r="U745" s="118"/>
      <c r="V745" s="118"/>
      <c r="W745" s="118"/>
      <c r="X745" s="118"/>
      <c r="Y745" s="118"/>
      <c r="Z745" s="118"/>
    </row>
    <row r="746" spans="1:26" ht="15.75" customHeight="1" x14ac:dyDescent="0.25">
      <c r="A746" s="117"/>
      <c r="B746" s="118">
        <v>3121</v>
      </c>
      <c r="C746" s="118" t="s">
        <v>463</v>
      </c>
      <c r="D746" s="126" t="s">
        <v>214</v>
      </c>
      <c r="E746" s="119">
        <v>33000</v>
      </c>
      <c r="F746" s="119">
        <v>33000</v>
      </c>
      <c r="G746" s="119">
        <v>11143.31</v>
      </c>
      <c r="H746" s="135">
        <f t="shared" si="241"/>
        <v>0.33767606060606059</v>
      </c>
      <c r="I746" s="118"/>
      <c r="J746" s="118"/>
      <c r="K746" s="118"/>
      <c r="L746" s="118"/>
      <c r="M746" s="118"/>
      <c r="N746" s="118"/>
      <c r="O746" s="118"/>
      <c r="P746" s="118"/>
      <c r="Q746" s="118"/>
      <c r="R746" s="118"/>
      <c r="S746" s="118"/>
      <c r="T746" s="118"/>
      <c r="U746" s="118"/>
      <c r="V746" s="118"/>
      <c r="W746" s="118"/>
      <c r="X746" s="118"/>
      <c r="Y746" s="118"/>
      <c r="Z746" s="118"/>
    </row>
    <row r="747" spans="1:26" ht="15.75" customHeight="1" x14ac:dyDescent="0.25">
      <c r="A747" s="117"/>
      <c r="B747" s="118">
        <v>32</v>
      </c>
      <c r="C747" s="118" t="s">
        <v>245</v>
      </c>
      <c r="D747" s="126" t="s">
        <v>214</v>
      </c>
      <c r="E747" s="119">
        <f t="shared" ref="E747:F747" si="244">SUM(E748)</f>
        <v>48500</v>
      </c>
      <c r="F747" s="119">
        <f t="shared" si="244"/>
        <v>48500</v>
      </c>
      <c r="G747" s="119">
        <v>7087.56</v>
      </c>
      <c r="H747" s="135">
        <f t="shared" si="241"/>
        <v>0.14613525773195876</v>
      </c>
      <c r="I747" s="118"/>
      <c r="J747" s="118"/>
      <c r="K747" s="118"/>
      <c r="L747" s="118"/>
      <c r="M747" s="118"/>
      <c r="N747" s="118"/>
      <c r="O747" s="118"/>
      <c r="P747" s="118"/>
      <c r="Q747" s="118"/>
      <c r="R747" s="118"/>
      <c r="S747" s="118"/>
      <c r="T747" s="118"/>
      <c r="U747" s="118"/>
      <c r="V747" s="118"/>
      <c r="W747" s="118"/>
      <c r="X747" s="118"/>
      <c r="Y747" s="118"/>
      <c r="Z747" s="118"/>
    </row>
    <row r="748" spans="1:26" ht="15.75" customHeight="1" x14ac:dyDescent="0.25">
      <c r="A748" s="117"/>
      <c r="B748" s="118">
        <v>321</v>
      </c>
      <c r="C748" s="118" t="s">
        <v>107</v>
      </c>
      <c r="D748" s="126" t="s">
        <v>214</v>
      </c>
      <c r="E748" s="119">
        <v>48500</v>
      </c>
      <c r="F748" s="119">
        <v>48500</v>
      </c>
      <c r="G748" s="119">
        <f>SUM(G750,G752)</f>
        <v>7087.5599999999995</v>
      </c>
      <c r="H748" s="135">
        <f t="shared" si="241"/>
        <v>0.14613525773195876</v>
      </c>
      <c r="I748" s="118"/>
      <c r="J748" s="118"/>
      <c r="K748" s="118"/>
      <c r="L748" s="118"/>
      <c r="M748" s="118"/>
      <c r="N748" s="118"/>
      <c r="O748" s="118"/>
      <c r="P748" s="118"/>
      <c r="Q748" s="118"/>
      <c r="R748" s="118"/>
      <c r="S748" s="118"/>
      <c r="T748" s="118"/>
      <c r="U748" s="118"/>
      <c r="V748" s="118"/>
      <c r="W748" s="118"/>
      <c r="X748" s="118"/>
      <c r="Y748" s="118"/>
      <c r="Z748" s="118"/>
    </row>
    <row r="749" spans="1:26" ht="15.75" customHeight="1" x14ac:dyDescent="0.25">
      <c r="A749" s="117"/>
      <c r="B749" s="118">
        <v>3211</v>
      </c>
      <c r="C749" s="118" t="s">
        <v>108</v>
      </c>
      <c r="D749" s="126" t="s">
        <v>214</v>
      </c>
      <c r="E749" s="119">
        <v>5000</v>
      </c>
      <c r="F749" s="119">
        <v>5000</v>
      </c>
      <c r="G749" s="119">
        <v>0</v>
      </c>
      <c r="H749" s="135">
        <f t="shared" si="241"/>
        <v>0</v>
      </c>
      <c r="I749" s="118"/>
      <c r="J749" s="118"/>
      <c r="K749" s="118"/>
      <c r="L749" s="118"/>
      <c r="M749" s="118"/>
      <c r="N749" s="118"/>
      <c r="O749" s="118"/>
      <c r="P749" s="118"/>
      <c r="Q749" s="118"/>
      <c r="R749" s="118"/>
      <c r="S749" s="118"/>
      <c r="T749" s="118"/>
      <c r="U749" s="118"/>
      <c r="V749" s="118"/>
      <c r="W749" s="118"/>
      <c r="X749" s="118"/>
      <c r="Y749" s="118"/>
      <c r="Z749" s="118"/>
    </row>
    <row r="750" spans="1:26" ht="15.75" customHeight="1" x14ac:dyDescent="0.25">
      <c r="A750" s="117"/>
      <c r="B750" s="118">
        <v>3212</v>
      </c>
      <c r="C750" s="118" t="s">
        <v>109</v>
      </c>
      <c r="D750" s="126" t="s">
        <v>214</v>
      </c>
      <c r="E750" s="119">
        <v>8500</v>
      </c>
      <c r="F750" s="119">
        <v>8500</v>
      </c>
      <c r="G750" s="119">
        <v>4194</v>
      </c>
      <c r="H750" s="135">
        <f t="shared" si="241"/>
        <v>0.49341176470588233</v>
      </c>
      <c r="I750" s="118"/>
      <c r="J750" s="118"/>
      <c r="K750" s="118"/>
      <c r="L750" s="118"/>
      <c r="M750" s="118"/>
      <c r="N750" s="118"/>
      <c r="O750" s="118"/>
      <c r="P750" s="118"/>
      <c r="Q750" s="118"/>
      <c r="R750" s="118"/>
      <c r="S750" s="118"/>
      <c r="T750" s="118"/>
      <c r="U750" s="118"/>
      <c r="V750" s="118"/>
      <c r="W750" s="118"/>
      <c r="X750" s="118"/>
      <c r="Y750" s="118"/>
      <c r="Z750" s="118"/>
    </row>
    <row r="751" spans="1:26" ht="15.75" customHeight="1" x14ac:dyDescent="0.25">
      <c r="A751" s="117"/>
      <c r="B751" s="150">
        <v>3213</v>
      </c>
      <c r="C751" s="150" t="s">
        <v>110</v>
      </c>
      <c r="D751" s="126" t="s">
        <v>214</v>
      </c>
      <c r="E751" s="119">
        <v>15000</v>
      </c>
      <c r="F751" s="119">
        <v>15000</v>
      </c>
      <c r="G751" s="119">
        <v>0</v>
      </c>
      <c r="H751" s="135">
        <f t="shared" si="241"/>
        <v>0</v>
      </c>
      <c r="I751" s="118"/>
      <c r="J751" s="118"/>
      <c r="K751" s="118"/>
      <c r="L751" s="118"/>
      <c r="M751" s="118"/>
      <c r="N751" s="118"/>
      <c r="O751" s="118"/>
      <c r="P751" s="118"/>
      <c r="Q751" s="118"/>
      <c r="R751" s="118"/>
      <c r="S751" s="118"/>
      <c r="T751" s="118"/>
      <c r="U751" s="118"/>
      <c r="V751" s="118"/>
      <c r="W751" s="118"/>
      <c r="X751" s="118"/>
      <c r="Y751" s="118"/>
      <c r="Z751" s="118"/>
    </row>
    <row r="752" spans="1:26" ht="15.75" customHeight="1" x14ac:dyDescent="0.25">
      <c r="A752" s="117"/>
      <c r="B752" s="150">
        <v>3214</v>
      </c>
      <c r="C752" s="150" t="s">
        <v>464</v>
      </c>
      <c r="D752" s="126" t="s">
        <v>214</v>
      </c>
      <c r="E752" s="119">
        <v>20000</v>
      </c>
      <c r="F752" s="119">
        <v>20000</v>
      </c>
      <c r="G752" s="119">
        <v>2893.56</v>
      </c>
      <c r="H752" s="135">
        <f t="shared" si="241"/>
        <v>0.144678</v>
      </c>
      <c r="I752" s="118"/>
      <c r="J752" s="118"/>
      <c r="K752" s="118"/>
      <c r="L752" s="118"/>
      <c r="M752" s="118"/>
      <c r="N752" s="118"/>
      <c r="O752" s="118"/>
      <c r="P752" s="118"/>
      <c r="Q752" s="118"/>
      <c r="R752" s="118"/>
      <c r="S752" s="118"/>
      <c r="T752" s="118"/>
      <c r="U752" s="118"/>
      <c r="V752" s="118"/>
      <c r="W752" s="118"/>
      <c r="X752" s="118"/>
      <c r="Y752" s="118"/>
      <c r="Z752" s="118"/>
    </row>
    <row r="753" spans="1:26" ht="15.75" customHeight="1" x14ac:dyDescent="0.25">
      <c r="A753" s="117"/>
      <c r="B753" s="150"/>
      <c r="C753" s="150"/>
      <c r="D753" s="126"/>
      <c r="E753" s="119"/>
      <c r="F753" s="119"/>
      <c r="G753" s="119"/>
      <c r="H753" s="119"/>
      <c r="I753" s="118"/>
      <c r="J753" s="118"/>
      <c r="K753" s="118"/>
      <c r="L753" s="118"/>
      <c r="M753" s="118"/>
      <c r="N753" s="118"/>
      <c r="O753" s="118"/>
      <c r="P753" s="118"/>
      <c r="Q753" s="118"/>
      <c r="R753" s="118"/>
      <c r="S753" s="118"/>
      <c r="T753" s="118"/>
      <c r="U753" s="118"/>
      <c r="V753" s="118"/>
      <c r="W753" s="118"/>
      <c r="X753" s="118"/>
      <c r="Y753" s="118"/>
      <c r="Z753" s="118"/>
    </row>
    <row r="754" spans="1:26" ht="15.75" customHeight="1" x14ac:dyDescent="0.25">
      <c r="A754" s="117"/>
      <c r="B754" s="150"/>
      <c r="C754" s="146" t="s">
        <v>465</v>
      </c>
      <c r="D754" s="126"/>
      <c r="E754" s="119"/>
      <c r="F754" s="119"/>
      <c r="G754" s="119"/>
      <c r="H754" s="119"/>
      <c r="I754" s="118"/>
      <c r="J754" s="118"/>
      <c r="K754" s="118"/>
      <c r="L754" s="118"/>
      <c r="M754" s="118"/>
      <c r="N754" s="118"/>
      <c r="O754" s="118"/>
      <c r="P754" s="118"/>
      <c r="Q754" s="118"/>
      <c r="R754" s="118"/>
      <c r="S754" s="118"/>
      <c r="T754" s="118"/>
      <c r="U754" s="118"/>
      <c r="V754" s="118"/>
      <c r="W754" s="118"/>
      <c r="X754" s="118"/>
      <c r="Y754" s="118"/>
      <c r="Z754" s="118"/>
    </row>
    <row r="755" spans="1:26" ht="15.75" customHeight="1" x14ac:dyDescent="0.25">
      <c r="A755" s="117"/>
      <c r="B755" s="150"/>
      <c r="C755" s="150" t="s">
        <v>466</v>
      </c>
      <c r="D755" s="126"/>
      <c r="E755" s="119"/>
      <c r="F755" s="119"/>
      <c r="G755" s="119"/>
      <c r="H755" s="119"/>
      <c r="I755" s="118"/>
      <c r="J755" s="118"/>
      <c r="K755" s="118"/>
      <c r="L755" s="118"/>
      <c r="M755" s="118"/>
      <c r="N755" s="118"/>
      <c r="O755" s="118"/>
      <c r="P755" s="118"/>
      <c r="Q755" s="118"/>
      <c r="R755" s="118"/>
      <c r="S755" s="118"/>
      <c r="T755" s="118"/>
      <c r="U755" s="118"/>
      <c r="V755" s="118"/>
      <c r="W755" s="118"/>
      <c r="X755" s="118"/>
      <c r="Y755" s="118"/>
      <c r="Z755" s="118"/>
    </row>
    <row r="756" spans="1:26" ht="15.75" customHeight="1" x14ac:dyDescent="0.25">
      <c r="A756" s="117"/>
      <c r="B756" s="150"/>
      <c r="C756" s="150" t="s">
        <v>467</v>
      </c>
      <c r="D756" s="126"/>
      <c r="E756" s="119"/>
      <c r="F756" s="119"/>
      <c r="G756" s="119"/>
      <c r="H756" s="119"/>
      <c r="I756" s="118"/>
      <c r="J756" s="118"/>
      <c r="K756" s="118"/>
      <c r="L756" s="118"/>
      <c r="M756" s="118"/>
      <c r="N756" s="118"/>
      <c r="O756" s="118"/>
      <c r="P756" s="118"/>
      <c r="Q756" s="118"/>
      <c r="R756" s="118"/>
      <c r="S756" s="118"/>
      <c r="T756" s="118"/>
      <c r="U756" s="118"/>
      <c r="V756" s="118"/>
      <c r="W756" s="118"/>
      <c r="X756" s="118"/>
      <c r="Y756" s="118"/>
      <c r="Z756" s="118"/>
    </row>
    <row r="757" spans="1:26" ht="15.75" customHeight="1" x14ac:dyDescent="0.25">
      <c r="A757" s="117"/>
      <c r="B757" s="150"/>
      <c r="C757" s="150" t="s">
        <v>468</v>
      </c>
      <c r="D757" s="126"/>
      <c r="E757" s="119"/>
      <c r="F757" s="119"/>
      <c r="G757" s="119"/>
      <c r="H757" s="119"/>
      <c r="I757" s="118"/>
      <c r="J757" s="118"/>
      <c r="K757" s="118"/>
      <c r="L757" s="118"/>
      <c r="M757" s="118"/>
      <c r="N757" s="118"/>
      <c r="O757" s="118"/>
      <c r="P757" s="118"/>
      <c r="Q757" s="118"/>
      <c r="R757" s="118"/>
      <c r="S757" s="118"/>
      <c r="T757" s="118"/>
      <c r="U757" s="118"/>
      <c r="V757" s="118"/>
      <c r="W757" s="118"/>
      <c r="X757" s="118"/>
      <c r="Y757" s="118"/>
      <c r="Z757" s="118"/>
    </row>
    <row r="758" spans="1:26" ht="15.75" customHeight="1" x14ac:dyDescent="0.25">
      <c r="A758" s="117"/>
      <c r="B758" s="150"/>
      <c r="C758" s="150" t="s">
        <v>469</v>
      </c>
      <c r="D758" s="126"/>
      <c r="E758" s="119"/>
      <c r="F758" s="119"/>
      <c r="G758" s="119"/>
      <c r="H758" s="119"/>
      <c r="I758" s="118"/>
      <c r="J758" s="118"/>
      <c r="K758" s="118"/>
      <c r="L758" s="118"/>
      <c r="M758" s="118"/>
      <c r="N758" s="118"/>
      <c r="O758" s="118"/>
      <c r="P758" s="118"/>
      <c r="Q758" s="118"/>
      <c r="R758" s="118"/>
      <c r="S758" s="118"/>
      <c r="T758" s="118"/>
      <c r="U758" s="118"/>
      <c r="V758" s="118"/>
      <c r="W758" s="118"/>
      <c r="X758" s="118"/>
      <c r="Y758" s="118"/>
      <c r="Z758" s="118"/>
    </row>
    <row r="759" spans="1:26" ht="15.75" customHeight="1" x14ac:dyDescent="0.25">
      <c r="A759" s="117"/>
      <c r="B759" s="150"/>
      <c r="C759" s="150" t="s">
        <v>470</v>
      </c>
      <c r="D759" s="126"/>
      <c r="E759" s="119"/>
      <c r="F759" s="119"/>
      <c r="G759" s="119"/>
      <c r="H759" s="119"/>
      <c r="I759" s="118"/>
      <c r="J759" s="118"/>
      <c r="K759" s="118"/>
      <c r="L759" s="118"/>
      <c r="M759" s="118"/>
      <c r="N759" s="118"/>
      <c r="O759" s="118"/>
      <c r="P759" s="118"/>
      <c r="Q759" s="118"/>
      <c r="R759" s="118"/>
      <c r="S759" s="118"/>
      <c r="T759" s="118"/>
      <c r="U759" s="118"/>
      <c r="V759" s="118"/>
      <c r="W759" s="118"/>
      <c r="X759" s="118"/>
      <c r="Y759" s="118"/>
      <c r="Z759" s="118"/>
    </row>
    <row r="760" spans="1:26" ht="15.75" customHeight="1" x14ac:dyDescent="0.25">
      <c r="A760" s="117"/>
      <c r="B760" s="150"/>
      <c r="C760" s="150" t="s">
        <v>471</v>
      </c>
      <c r="D760" s="125"/>
      <c r="E760" s="145"/>
      <c r="F760" s="145"/>
      <c r="G760" s="145"/>
      <c r="H760" s="145"/>
      <c r="I760" s="118"/>
      <c r="J760" s="118"/>
      <c r="K760" s="118"/>
      <c r="L760" s="118"/>
      <c r="M760" s="118"/>
      <c r="N760" s="118"/>
      <c r="O760" s="118"/>
      <c r="P760" s="118"/>
      <c r="Q760" s="118"/>
      <c r="R760" s="118"/>
      <c r="S760" s="118"/>
      <c r="T760" s="118"/>
      <c r="U760" s="118"/>
      <c r="V760" s="118"/>
      <c r="W760" s="118"/>
      <c r="X760" s="118"/>
      <c r="Y760" s="118"/>
      <c r="Z760" s="118"/>
    </row>
    <row r="761" spans="1:26" ht="15.75" customHeight="1" x14ac:dyDescent="0.25">
      <c r="A761" s="117"/>
      <c r="B761" s="150" t="s">
        <v>0</v>
      </c>
      <c r="C761" s="150" t="s">
        <v>472</v>
      </c>
      <c r="D761" s="125"/>
      <c r="E761" s="145" t="s">
        <v>0</v>
      </c>
      <c r="F761" s="145"/>
      <c r="G761" s="145"/>
      <c r="H761" s="145"/>
      <c r="I761" s="118"/>
      <c r="J761" s="118"/>
      <c r="K761" s="118"/>
      <c r="L761" s="118"/>
      <c r="M761" s="118"/>
      <c r="N761" s="118"/>
      <c r="O761" s="118"/>
      <c r="P761" s="118"/>
      <c r="Q761" s="118"/>
      <c r="R761" s="118"/>
      <c r="S761" s="118"/>
      <c r="T761" s="118"/>
      <c r="U761" s="118"/>
      <c r="V761" s="118"/>
      <c r="W761" s="118"/>
      <c r="X761" s="118"/>
      <c r="Y761" s="118"/>
      <c r="Z761" s="118"/>
    </row>
    <row r="762" spans="1:26" ht="15.75" customHeight="1" x14ac:dyDescent="0.25">
      <c r="A762" s="117"/>
      <c r="B762" s="150"/>
      <c r="C762" s="150" t="s">
        <v>473</v>
      </c>
      <c r="D762" s="126"/>
      <c r="E762" s="119"/>
      <c r="F762" s="119"/>
      <c r="G762" s="119"/>
      <c r="H762" s="119"/>
      <c r="I762" s="118"/>
      <c r="J762" s="118"/>
      <c r="K762" s="118"/>
      <c r="L762" s="118"/>
      <c r="M762" s="118"/>
      <c r="N762" s="118"/>
      <c r="O762" s="118"/>
      <c r="P762" s="118"/>
      <c r="Q762" s="118"/>
      <c r="R762" s="118"/>
      <c r="S762" s="118"/>
      <c r="T762" s="118"/>
      <c r="U762" s="118"/>
      <c r="V762" s="118"/>
      <c r="W762" s="118"/>
      <c r="X762" s="118"/>
      <c r="Y762" s="118"/>
      <c r="Z762" s="118"/>
    </row>
    <row r="763" spans="1:26" ht="15.75" customHeight="1" x14ac:dyDescent="0.25">
      <c r="A763" s="117"/>
      <c r="B763" s="150"/>
      <c r="C763" s="150"/>
      <c r="D763" s="126"/>
      <c r="E763" s="119"/>
      <c r="F763" s="119"/>
      <c r="G763" s="119"/>
      <c r="H763" s="119"/>
      <c r="I763" s="118"/>
      <c r="J763" s="118"/>
      <c r="K763" s="118"/>
      <c r="L763" s="118"/>
      <c r="M763" s="118"/>
      <c r="N763" s="118"/>
      <c r="O763" s="118"/>
      <c r="P763" s="118"/>
      <c r="Q763" s="118"/>
      <c r="R763" s="118"/>
      <c r="S763" s="118"/>
      <c r="T763" s="118"/>
      <c r="U763" s="118"/>
      <c r="V763" s="118"/>
      <c r="W763" s="118"/>
      <c r="X763" s="118"/>
      <c r="Y763" s="118"/>
      <c r="Z763" s="118"/>
    </row>
    <row r="764" spans="1:26" ht="15.75" customHeight="1" x14ac:dyDescent="0.25">
      <c r="A764" s="117"/>
      <c r="B764" s="151"/>
      <c r="C764" s="152" t="s">
        <v>474</v>
      </c>
      <c r="D764" s="152"/>
      <c r="E764" s="153"/>
      <c r="F764" s="153"/>
      <c r="G764" s="153"/>
      <c r="H764" s="153"/>
      <c r="I764" s="150"/>
      <c r="J764" s="118"/>
      <c r="K764" s="118"/>
      <c r="L764" s="118"/>
      <c r="M764" s="118"/>
      <c r="N764" s="118"/>
      <c r="O764" s="118"/>
      <c r="P764" s="118"/>
      <c r="Q764" s="118"/>
      <c r="R764" s="118"/>
      <c r="S764" s="118"/>
      <c r="T764" s="118"/>
      <c r="U764" s="118"/>
      <c r="V764" s="118"/>
      <c r="W764" s="118"/>
      <c r="X764" s="118"/>
      <c r="Y764" s="118"/>
      <c r="Z764" s="118"/>
    </row>
    <row r="765" spans="1:26" ht="15.75" customHeight="1" x14ac:dyDescent="0.25">
      <c r="A765" s="117"/>
      <c r="B765" s="151"/>
      <c r="C765" s="154"/>
      <c r="D765" s="154"/>
      <c r="E765" s="153"/>
      <c r="F765" s="153"/>
      <c r="G765" s="153"/>
      <c r="H765" s="153"/>
      <c r="I765" s="150"/>
      <c r="J765" s="118"/>
      <c r="K765" s="118"/>
      <c r="L765" s="118"/>
      <c r="M765" s="118"/>
      <c r="N765" s="118"/>
      <c r="O765" s="118"/>
      <c r="P765" s="118"/>
      <c r="Q765" s="118"/>
      <c r="R765" s="118"/>
      <c r="S765" s="118"/>
      <c r="T765" s="118"/>
      <c r="U765" s="118"/>
      <c r="V765" s="118"/>
      <c r="W765" s="118"/>
      <c r="X765" s="118"/>
      <c r="Y765" s="118"/>
      <c r="Z765" s="118"/>
    </row>
    <row r="766" spans="1:26" ht="15.75" customHeight="1" x14ac:dyDescent="0.25">
      <c r="A766" s="117"/>
      <c r="B766" s="155" t="s">
        <v>475</v>
      </c>
      <c r="C766" s="152" t="s">
        <v>476</v>
      </c>
      <c r="D766" s="152" t="s">
        <v>192</v>
      </c>
      <c r="E766" s="155" t="s">
        <v>190</v>
      </c>
      <c r="F766" s="155" t="s">
        <v>191</v>
      </c>
      <c r="G766" s="155" t="s">
        <v>192</v>
      </c>
      <c r="H766" s="155" t="s">
        <v>10</v>
      </c>
      <c r="I766" s="155" t="s">
        <v>10</v>
      </c>
      <c r="J766" s="118"/>
      <c r="K766" s="118"/>
      <c r="L766" s="118"/>
      <c r="M766" s="118"/>
      <c r="N766" s="118"/>
      <c r="O766" s="118"/>
      <c r="P766" s="118"/>
      <c r="Q766" s="118"/>
      <c r="R766" s="118"/>
      <c r="S766" s="118"/>
      <c r="T766" s="118"/>
      <c r="U766" s="118"/>
      <c r="V766" s="118"/>
      <c r="W766" s="118"/>
      <c r="X766" s="118"/>
      <c r="Y766" s="118"/>
      <c r="Z766" s="118"/>
    </row>
    <row r="767" spans="1:26" ht="15.75" customHeight="1" x14ac:dyDescent="0.25">
      <c r="A767" s="117"/>
      <c r="B767" s="155"/>
      <c r="C767" s="152"/>
      <c r="D767" s="152" t="s">
        <v>477</v>
      </c>
      <c r="E767" s="155" t="s">
        <v>194</v>
      </c>
      <c r="F767" s="155" t="s">
        <v>194</v>
      </c>
      <c r="G767" s="155" t="s">
        <v>195</v>
      </c>
      <c r="H767" s="155" t="s">
        <v>478</v>
      </c>
      <c r="I767" s="155" t="s">
        <v>479</v>
      </c>
      <c r="J767" s="118"/>
      <c r="K767" s="118"/>
      <c r="L767" s="118"/>
      <c r="M767" s="118"/>
      <c r="N767" s="118"/>
      <c r="O767" s="118"/>
      <c r="P767" s="118"/>
      <c r="Q767" s="118"/>
      <c r="R767" s="118"/>
      <c r="S767" s="118"/>
      <c r="T767" s="118"/>
      <c r="U767" s="118"/>
      <c r="V767" s="118"/>
      <c r="W767" s="118"/>
      <c r="X767" s="118"/>
      <c r="Y767" s="118"/>
      <c r="Z767" s="118"/>
    </row>
    <row r="768" spans="1:26" ht="15.75" customHeight="1" x14ac:dyDescent="0.25">
      <c r="A768" s="117"/>
      <c r="B768" s="156" t="s">
        <v>480</v>
      </c>
      <c r="C768" s="156">
        <v>2</v>
      </c>
      <c r="D768" s="156">
        <v>3</v>
      </c>
      <c r="E768" s="156">
        <v>4</v>
      </c>
      <c r="F768" s="156">
        <v>5</v>
      </c>
      <c r="G768" s="156">
        <v>6</v>
      </c>
      <c r="H768" s="156"/>
      <c r="I768" s="156"/>
      <c r="J768" s="118"/>
      <c r="K768" s="118"/>
      <c r="L768" s="118"/>
      <c r="M768" s="118"/>
      <c r="N768" s="118"/>
      <c r="O768" s="118"/>
      <c r="P768" s="118"/>
      <c r="Q768" s="118"/>
      <c r="R768" s="118"/>
      <c r="S768" s="118"/>
      <c r="T768" s="118"/>
      <c r="U768" s="118"/>
      <c r="V768" s="118"/>
      <c r="W768" s="118"/>
      <c r="X768" s="118"/>
      <c r="Y768" s="118"/>
      <c r="Z768" s="118"/>
    </row>
    <row r="769" spans="1:26" ht="15.75" customHeight="1" x14ac:dyDescent="0.25">
      <c r="A769" s="117"/>
      <c r="B769" s="151"/>
      <c r="C769" s="152" t="s">
        <v>481</v>
      </c>
      <c r="D769" s="157">
        <v>1323946.03</v>
      </c>
      <c r="E769" s="157">
        <v>16800000</v>
      </c>
      <c r="F769" s="157">
        <v>16800000</v>
      </c>
      <c r="G769" s="157">
        <v>1714788.26</v>
      </c>
      <c r="H769" s="157">
        <f t="shared" ref="H769:H781" si="245">G769/D769</f>
        <v>1.2952100925141186</v>
      </c>
      <c r="I769" s="158">
        <f t="shared" ref="I769:I828" si="246">G769/F769</f>
        <v>0.10207072976190476</v>
      </c>
      <c r="J769" s="118"/>
      <c r="K769" s="118"/>
      <c r="L769" s="118"/>
      <c r="M769" s="118"/>
      <c r="N769" s="118"/>
      <c r="O769" s="118"/>
      <c r="P769" s="118"/>
      <c r="Q769" s="118"/>
      <c r="R769" s="118"/>
      <c r="S769" s="118"/>
      <c r="T769" s="118"/>
      <c r="U769" s="118"/>
      <c r="V769" s="118"/>
      <c r="W769" s="118"/>
      <c r="X769" s="118"/>
      <c r="Y769" s="118"/>
      <c r="Z769" s="118"/>
    </row>
    <row r="770" spans="1:26" ht="15.75" customHeight="1" x14ac:dyDescent="0.25">
      <c r="A770" s="117"/>
      <c r="B770" s="151" t="s">
        <v>482</v>
      </c>
      <c r="C770" s="154" t="s">
        <v>483</v>
      </c>
      <c r="D770" s="159">
        <v>480294.06</v>
      </c>
      <c r="E770" s="159">
        <v>1426000</v>
      </c>
      <c r="F770" s="159">
        <v>1426000</v>
      </c>
      <c r="G770" s="159">
        <v>522542.12</v>
      </c>
      <c r="H770" s="157">
        <f t="shared" si="245"/>
        <v>1.0879629033929756</v>
      </c>
      <c r="I770" s="158">
        <f t="shared" si="246"/>
        <v>0.36643907433380085</v>
      </c>
      <c r="J770" s="118"/>
      <c r="K770" s="118"/>
      <c r="L770" s="118"/>
      <c r="M770" s="118"/>
      <c r="N770" s="118"/>
      <c r="O770" s="118"/>
      <c r="P770" s="118"/>
      <c r="Q770" s="118"/>
      <c r="R770" s="118"/>
      <c r="S770" s="118"/>
      <c r="T770" s="118"/>
      <c r="U770" s="118"/>
      <c r="V770" s="118"/>
      <c r="W770" s="118"/>
      <c r="X770" s="118"/>
      <c r="Y770" s="118"/>
      <c r="Z770" s="118"/>
    </row>
    <row r="771" spans="1:26" ht="15.75" customHeight="1" x14ac:dyDescent="0.25">
      <c r="A771" s="117"/>
      <c r="B771" s="151" t="s">
        <v>214</v>
      </c>
      <c r="C771" s="154" t="s">
        <v>484</v>
      </c>
      <c r="D771" s="159">
        <v>480294.06</v>
      </c>
      <c r="E771" s="159">
        <v>1426000</v>
      </c>
      <c r="F771" s="159">
        <v>1426000</v>
      </c>
      <c r="G771" s="159">
        <v>522542.12</v>
      </c>
      <c r="H771" s="157">
        <f t="shared" si="245"/>
        <v>1.0879629033929756</v>
      </c>
      <c r="I771" s="158">
        <f t="shared" si="246"/>
        <v>0.36643907433380085</v>
      </c>
      <c r="J771" s="118"/>
      <c r="K771" s="118"/>
      <c r="L771" s="118"/>
      <c r="M771" s="118"/>
      <c r="N771" s="118"/>
      <c r="O771" s="118"/>
      <c r="P771" s="118"/>
      <c r="Q771" s="118"/>
      <c r="R771" s="118"/>
      <c r="S771" s="118"/>
      <c r="T771" s="118"/>
      <c r="U771" s="118"/>
      <c r="V771" s="118"/>
      <c r="W771" s="118"/>
      <c r="X771" s="118"/>
      <c r="Y771" s="118"/>
      <c r="Z771" s="118"/>
    </row>
    <row r="772" spans="1:26" ht="15.75" customHeight="1" x14ac:dyDescent="0.25">
      <c r="A772" s="117"/>
      <c r="B772" s="151" t="s">
        <v>485</v>
      </c>
      <c r="C772" s="154" t="s">
        <v>486</v>
      </c>
      <c r="D772" s="159">
        <v>61726.82</v>
      </c>
      <c r="E772" s="159">
        <v>111200</v>
      </c>
      <c r="F772" s="159">
        <v>111200</v>
      </c>
      <c r="G772" s="159">
        <v>19488.34</v>
      </c>
      <c r="H772" s="157">
        <f t="shared" si="245"/>
        <v>0.31571916389018584</v>
      </c>
      <c r="I772" s="158">
        <f t="shared" si="246"/>
        <v>0.17525485611510791</v>
      </c>
      <c r="J772" s="118"/>
      <c r="K772" s="118"/>
      <c r="L772" s="118"/>
      <c r="M772" s="118"/>
      <c r="N772" s="118"/>
      <c r="O772" s="118"/>
      <c r="P772" s="118"/>
      <c r="Q772" s="118"/>
      <c r="R772" s="118"/>
      <c r="S772" s="118"/>
      <c r="T772" s="118"/>
      <c r="U772" s="118"/>
      <c r="V772" s="118"/>
      <c r="W772" s="118"/>
      <c r="X772" s="118"/>
      <c r="Y772" s="118"/>
      <c r="Z772" s="118"/>
    </row>
    <row r="773" spans="1:26" ht="15.75" customHeight="1" x14ac:dyDescent="0.25">
      <c r="A773" s="117"/>
      <c r="B773" s="151" t="s">
        <v>487</v>
      </c>
      <c r="C773" s="154" t="s">
        <v>488</v>
      </c>
      <c r="D773" s="159">
        <v>216190.39</v>
      </c>
      <c r="E773" s="159">
        <v>606500</v>
      </c>
      <c r="F773" s="159">
        <v>606500</v>
      </c>
      <c r="G773" s="159">
        <v>269022.02</v>
      </c>
      <c r="H773" s="157">
        <f t="shared" si="245"/>
        <v>1.2443754784844969</v>
      </c>
      <c r="I773" s="158">
        <f t="shared" si="246"/>
        <v>0.443564748557296</v>
      </c>
      <c r="J773" s="118"/>
      <c r="K773" s="118"/>
      <c r="L773" s="118"/>
      <c r="M773" s="118"/>
      <c r="N773" s="118"/>
      <c r="O773" s="118"/>
      <c r="P773" s="118"/>
      <c r="Q773" s="118"/>
      <c r="R773" s="118"/>
      <c r="S773" s="118"/>
      <c r="T773" s="118"/>
      <c r="U773" s="118"/>
      <c r="V773" s="118"/>
      <c r="W773" s="118"/>
      <c r="X773" s="118"/>
      <c r="Y773" s="118"/>
      <c r="Z773" s="118"/>
    </row>
    <row r="774" spans="1:26" ht="15.75" customHeight="1" x14ac:dyDescent="0.25">
      <c r="A774" s="117"/>
      <c r="B774" s="151" t="s">
        <v>489</v>
      </c>
      <c r="C774" s="154" t="s">
        <v>490</v>
      </c>
      <c r="D774" s="159">
        <v>202376.85</v>
      </c>
      <c r="E774" s="159">
        <v>708300</v>
      </c>
      <c r="F774" s="159">
        <v>708300</v>
      </c>
      <c r="G774" s="159">
        <v>234031.76</v>
      </c>
      <c r="H774" s="157">
        <f t="shared" si="245"/>
        <v>1.1564156671081698</v>
      </c>
      <c r="I774" s="158">
        <f t="shared" si="246"/>
        <v>0.33041332768600878</v>
      </c>
      <c r="J774" s="118"/>
      <c r="K774" s="118"/>
      <c r="L774" s="118"/>
      <c r="M774" s="118"/>
      <c r="N774" s="118"/>
      <c r="O774" s="118"/>
      <c r="P774" s="118"/>
      <c r="Q774" s="118"/>
      <c r="R774" s="118"/>
      <c r="S774" s="118"/>
      <c r="T774" s="118"/>
      <c r="U774" s="118"/>
      <c r="V774" s="118"/>
      <c r="W774" s="118"/>
      <c r="X774" s="118"/>
      <c r="Y774" s="118"/>
      <c r="Z774" s="118"/>
    </row>
    <row r="775" spans="1:26" ht="15.75" customHeight="1" x14ac:dyDescent="0.25">
      <c r="A775" s="117"/>
      <c r="B775" s="151" t="s">
        <v>491</v>
      </c>
      <c r="C775" s="154" t="s">
        <v>492</v>
      </c>
      <c r="D775" s="159">
        <v>76000</v>
      </c>
      <c r="E775" s="159">
        <v>170000</v>
      </c>
      <c r="F775" s="159">
        <v>170000</v>
      </c>
      <c r="G775" s="159">
        <v>107180</v>
      </c>
      <c r="H775" s="157">
        <f t="shared" si="245"/>
        <v>1.4102631578947369</v>
      </c>
      <c r="I775" s="158">
        <f t="shared" si="246"/>
        <v>0.63047058823529412</v>
      </c>
      <c r="J775" s="118"/>
      <c r="K775" s="118"/>
      <c r="L775" s="118"/>
      <c r="M775" s="118"/>
      <c r="N775" s="118"/>
      <c r="O775" s="118"/>
      <c r="P775" s="118"/>
      <c r="Q775" s="118"/>
      <c r="R775" s="118"/>
      <c r="S775" s="118"/>
      <c r="T775" s="118"/>
      <c r="U775" s="118"/>
      <c r="V775" s="118"/>
      <c r="W775" s="118"/>
      <c r="X775" s="118"/>
      <c r="Y775" s="118"/>
      <c r="Z775" s="118"/>
    </row>
    <row r="776" spans="1:26" ht="15.75" customHeight="1" x14ac:dyDescent="0.25">
      <c r="A776" s="117"/>
      <c r="B776" s="151" t="s">
        <v>283</v>
      </c>
      <c r="C776" s="154" t="s">
        <v>493</v>
      </c>
      <c r="D776" s="159">
        <v>76000</v>
      </c>
      <c r="E776" s="159">
        <v>170000</v>
      </c>
      <c r="F776" s="159">
        <v>170000</v>
      </c>
      <c r="G776" s="159">
        <v>107180</v>
      </c>
      <c r="H776" s="157">
        <f t="shared" si="245"/>
        <v>1.4102631578947369</v>
      </c>
      <c r="I776" s="158">
        <f t="shared" si="246"/>
        <v>0.63047058823529412</v>
      </c>
      <c r="J776" s="118"/>
      <c r="K776" s="118"/>
      <c r="L776" s="118"/>
      <c r="M776" s="118"/>
      <c r="N776" s="118"/>
      <c r="O776" s="118"/>
      <c r="P776" s="118"/>
      <c r="Q776" s="118"/>
      <c r="R776" s="118"/>
      <c r="S776" s="118"/>
      <c r="T776" s="118"/>
      <c r="U776" s="118"/>
      <c r="V776" s="118"/>
      <c r="W776" s="118"/>
      <c r="X776" s="118"/>
      <c r="Y776" s="118"/>
      <c r="Z776" s="118"/>
    </row>
    <row r="777" spans="1:26" ht="15.75" customHeight="1" x14ac:dyDescent="0.25">
      <c r="A777" s="117"/>
      <c r="B777" s="151" t="s">
        <v>494</v>
      </c>
      <c r="C777" s="154" t="s">
        <v>495</v>
      </c>
      <c r="D777" s="159">
        <v>76000</v>
      </c>
      <c r="E777" s="159">
        <v>170000</v>
      </c>
      <c r="F777" s="159">
        <v>170000</v>
      </c>
      <c r="G777" s="159">
        <v>107180</v>
      </c>
      <c r="H777" s="157">
        <f t="shared" si="245"/>
        <v>1.4102631578947369</v>
      </c>
      <c r="I777" s="158">
        <f t="shared" si="246"/>
        <v>0.63047058823529412</v>
      </c>
      <c r="J777" s="118"/>
      <c r="K777" s="118"/>
      <c r="L777" s="118"/>
      <c r="M777" s="118"/>
      <c r="N777" s="118"/>
      <c r="O777" s="118"/>
      <c r="P777" s="118"/>
      <c r="Q777" s="118"/>
      <c r="R777" s="118"/>
      <c r="S777" s="118"/>
      <c r="T777" s="118"/>
      <c r="U777" s="118"/>
      <c r="V777" s="118"/>
      <c r="W777" s="118"/>
      <c r="X777" s="118"/>
      <c r="Y777" s="118"/>
      <c r="Z777" s="118"/>
    </row>
    <row r="778" spans="1:26" ht="15.75" customHeight="1" x14ac:dyDescent="0.25">
      <c r="A778" s="117"/>
      <c r="B778" s="151" t="s">
        <v>250</v>
      </c>
      <c r="C778" s="154" t="s">
        <v>496</v>
      </c>
      <c r="D778" s="159">
        <v>115288.15</v>
      </c>
      <c r="E778" s="159">
        <v>1862000</v>
      </c>
      <c r="F778" s="159">
        <v>1862000</v>
      </c>
      <c r="G778" s="159">
        <v>113527.5</v>
      </c>
      <c r="H778" s="157">
        <f t="shared" si="245"/>
        <v>0.98472826565436267</v>
      </c>
      <c r="I778" s="158">
        <f t="shared" si="246"/>
        <v>6.0970730397422124E-2</v>
      </c>
      <c r="J778" s="118"/>
      <c r="K778" s="118"/>
      <c r="L778" s="118"/>
      <c r="M778" s="118"/>
      <c r="N778" s="118"/>
      <c r="O778" s="118"/>
      <c r="P778" s="118"/>
      <c r="Q778" s="118"/>
      <c r="R778" s="118"/>
      <c r="S778" s="118"/>
      <c r="T778" s="118"/>
      <c r="U778" s="118"/>
      <c r="V778" s="118"/>
      <c r="W778" s="118"/>
      <c r="X778" s="118"/>
      <c r="Y778" s="118"/>
      <c r="Z778" s="118"/>
    </row>
    <row r="779" spans="1:26" ht="15.75" customHeight="1" x14ac:dyDescent="0.25">
      <c r="A779" s="117"/>
      <c r="B779" s="151" t="s">
        <v>377</v>
      </c>
      <c r="C779" s="154" t="s">
        <v>497</v>
      </c>
      <c r="D779" s="159">
        <v>43061.25</v>
      </c>
      <c r="E779" s="159">
        <v>95000</v>
      </c>
      <c r="F779" s="159">
        <v>95000</v>
      </c>
      <c r="G779" s="159">
        <v>38181.26</v>
      </c>
      <c r="H779" s="157">
        <f t="shared" si="245"/>
        <v>0.88667328514615817</v>
      </c>
      <c r="I779" s="158">
        <f t="shared" si="246"/>
        <v>0.40190800000000004</v>
      </c>
      <c r="J779" s="118"/>
      <c r="K779" s="118"/>
      <c r="L779" s="118"/>
      <c r="M779" s="118"/>
      <c r="N779" s="118"/>
      <c r="O779" s="118"/>
      <c r="P779" s="118"/>
      <c r="Q779" s="118"/>
      <c r="R779" s="118"/>
      <c r="S779" s="118"/>
      <c r="T779" s="118"/>
      <c r="U779" s="118"/>
      <c r="V779" s="118"/>
      <c r="W779" s="118"/>
      <c r="X779" s="118"/>
      <c r="Y779" s="118"/>
      <c r="Z779" s="118"/>
    </row>
    <row r="780" spans="1:26" ht="15.75" customHeight="1" x14ac:dyDescent="0.25">
      <c r="A780" s="117"/>
      <c r="B780" s="151" t="s">
        <v>498</v>
      </c>
      <c r="C780" s="154" t="s">
        <v>499</v>
      </c>
      <c r="D780" s="159">
        <v>34242.61</v>
      </c>
      <c r="E780" s="159">
        <v>65000</v>
      </c>
      <c r="F780" s="159">
        <v>65000</v>
      </c>
      <c r="G780" s="159">
        <v>24757.72</v>
      </c>
      <c r="H780" s="157">
        <f t="shared" si="245"/>
        <v>0.7230091397822771</v>
      </c>
      <c r="I780" s="158">
        <f t="shared" si="246"/>
        <v>0.380888</v>
      </c>
      <c r="J780" s="118"/>
      <c r="K780" s="118"/>
      <c r="L780" s="118"/>
      <c r="M780" s="118"/>
      <c r="N780" s="118"/>
      <c r="O780" s="118"/>
      <c r="P780" s="118"/>
      <c r="Q780" s="118"/>
      <c r="R780" s="118"/>
      <c r="S780" s="118"/>
      <c r="T780" s="118"/>
      <c r="U780" s="118"/>
      <c r="V780" s="118"/>
      <c r="W780" s="118"/>
      <c r="X780" s="118"/>
      <c r="Y780" s="118"/>
      <c r="Z780" s="118"/>
    </row>
    <row r="781" spans="1:26" ht="15.75" customHeight="1" x14ac:dyDescent="0.25">
      <c r="A781" s="117"/>
      <c r="B781" s="151" t="s">
        <v>500</v>
      </c>
      <c r="C781" s="154" t="s">
        <v>501</v>
      </c>
      <c r="D781" s="159">
        <v>8818.64</v>
      </c>
      <c r="E781" s="159">
        <v>30000</v>
      </c>
      <c r="F781" s="159">
        <v>30000</v>
      </c>
      <c r="G781" s="159">
        <v>13423.54</v>
      </c>
      <c r="H781" s="157">
        <f t="shared" si="245"/>
        <v>1.5221780229150983</v>
      </c>
      <c r="I781" s="158">
        <f t="shared" si="246"/>
        <v>0.44745133333333337</v>
      </c>
      <c r="J781" s="118"/>
      <c r="K781" s="118"/>
      <c r="L781" s="118"/>
      <c r="M781" s="118"/>
      <c r="N781" s="118"/>
      <c r="O781" s="118"/>
      <c r="P781" s="118"/>
      <c r="Q781" s="118"/>
      <c r="R781" s="118"/>
      <c r="S781" s="118"/>
      <c r="T781" s="118"/>
      <c r="U781" s="118"/>
      <c r="V781" s="118"/>
      <c r="W781" s="118"/>
      <c r="X781" s="118"/>
      <c r="Y781" s="118"/>
      <c r="Z781" s="118"/>
    </row>
    <row r="782" spans="1:26" ht="15.75" customHeight="1" x14ac:dyDescent="0.25">
      <c r="A782" s="117"/>
      <c r="B782" s="151" t="s">
        <v>301</v>
      </c>
      <c r="C782" s="154" t="s">
        <v>502</v>
      </c>
      <c r="D782" s="159">
        <v>0</v>
      </c>
      <c r="E782" s="159">
        <v>30000</v>
      </c>
      <c r="F782" s="159">
        <v>30000</v>
      </c>
      <c r="G782" s="159">
        <v>0</v>
      </c>
      <c r="H782" s="157">
        <v>0</v>
      </c>
      <c r="I782" s="158">
        <f t="shared" si="246"/>
        <v>0</v>
      </c>
      <c r="J782" s="118"/>
      <c r="K782" s="118"/>
      <c r="L782" s="118"/>
      <c r="M782" s="118"/>
      <c r="N782" s="118"/>
      <c r="O782" s="118"/>
      <c r="P782" s="118"/>
      <c r="Q782" s="118"/>
      <c r="R782" s="118"/>
      <c r="S782" s="118"/>
      <c r="T782" s="118"/>
      <c r="U782" s="118"/>
      <c r="V782" s="118"/>
      <c r="W782" s="118"/>
      <c r="X782" s="118"/>
      <c r="Y782" s="118"/>
      <c r="Z782" s="118"/>
    </row>
    <row r="783" spans="1:26" ht="15.75" customHeight="1" x14ac:dyDescent="0.25">
      <c r="A783" s="117"/>
      <c r="B783" s="151" t="s">
        <v>503</v>
      </c>
      <c r="C783" s="154" t="s">
        <v>504</v>
      </c>
      <c r="D783" s="159">
        <v>0</v>
      </c>
      <c r="E783" s="159">
        <v>30000</v>
      </c>
      <c r="F783" s="159">
        <v>30000</v>
      </c>
      <c r="G783" s="159">
        <v>0</v>
      </c>
      <c r="H783" s="157">
        <v>0</v>
      </c>
      <c r="I783" s="158">
        <f t="shared" si="246"/>
        <v>0</v>
      </c>
      <c r="J783" s="118"/>
      <c r="K783" s="118"/>
      <c r="L783" s="118"/>
      <c r="M783" s="118"/>
      <c r="N783" s="118"/>
      <c r="O783" s="118"/>
      <c r="P783" s="118"/>
      <c r="Q783" s="118"/>
      <c r="R783" s="118"/>
      <c r="S783" s="118"/>
      <c r="T783" s="118"/>
      <c r="U783" s="118"/>
      <c r="V783" s="118"/>
      <c r="W783" s="118"/>
      <c r="X783" s="118"/>
      <c r="Y783" s="118"/>
      <c r="Z783" s="118"/>
    </row>
    <row r="784" spans="1:26" ht="15.75" customHeight="1" x14ac:dyDescent="0.25">
      <c r="A784" s="117"/>
      <c r="B784" s="151" t="s">
        <v>505</v>
      </c>
      <c r="C784" s="154" t="s">
        <v>506</v>
      </c>
      <c r="D784" s="159">
        <v>38320.99</v>
      </c>
      <c r="E784" s="159">
        <v>58000</v>
      </c>
      <c r="F784" s="159">
        <v>58000</v>
      </c>
      <c r="G784" s="159">
        <v>27187.31</v>
      </c>
      <c r="H784" s="157">
        <f t="shared" ref="H784:H786" si="247">G784/D784</f>
        <v>0.70946262087696599</v>
      </c>
      <c r="I784" s="158">
        <f t="shared" si="246"/>
        <v>0.46874672413793106</v>
      </c>
      <c r="J784" s="118"/>
      <c r="K784" s="118"/>
      <c r="L784" s="118"/>
      <c r="M784" s="118"/>
      <c r="N784" s="118"/>
      <c r="O784" s="118"/>
      <c r="P784" s="118"/>
      <c r="Q784" s="118"/>
      <c r="R784" s="118"/>
      <c r="S784" s="118"/>
      <c r="T784" s="118"/>
      <c r="U784" s="118"/>
      <c r="V784" s="118"/>
      <c r="W784" s="118"/>
      <c r="X784" s="118"/>
      <c r="Y784" s="118"/>
      <c r="Z784" s="118"/>
    </row>
    <row r="785" spans="1:26" ht="15.75" customHeight="1" x14ac:dyDescent="0.25">
      <c r="A785" s="117"/>
      <c r="B785" s="151" t="s">
        <v>507</v>
      </c>
      <c r="C785" s="154" t="s">
        <v>508</v>
      </c>
      <c r="D785" s="159">
        <v>33195.99</v>
      </c>
      <c r="E785" s="159">
        <v>44000</v>
      </c>
      <c r="F785" s="159">
        <v>44000</v>
      </c>
      <c r="G785" s="159">
        <v>21720.03</v>
      </c>
      <c r="H785" s="157">
        <f t="shared" si="247"/>
        <v>0.6542967991013372</v>
      </c>
      <c r="I785" s="158">
        <f t="shared" si="246"/>
        <v>0.49363704545454545</v>
      </c>
      <c r="J785" s="118"/>
      <c r="K785" s="118"/>
      <c r="L785" s="118"/>
      <c r="M785" s="118"/>
      <c r="N785" s="118"/>
      <c r="O785" s="118"/>
      <c r="P785" s="118"/>
      <c r="Q785" s="118"/>
      <c r="R785" s="118"/>
      <c r="S785" s="118"/>
      <c r="T785" s="118"/>
      <c r="U785" s="118"/>
      <c r="V785" s="118"/>
      <c r="W785" s="118"/>
      <c r="X785" s="118"/>
      <c r="Y785" s="118"/>
      <c r="Z785" s="118"/>
    </row>
    <row r="786" spans="1:26" ht="15.75" customHeight="1" x14ac:dyDescent="0.25">
      <c r="A786" s="117"/>
      <c r="B786" s="151" t="s">
        <v>509</v>
      </c>
      <c r="C786" s="154" t="s">
        <v>510</v>
      </c>
      <c r="D786" s="159">
        <v>5125</v>
      </c>
      <c r="E786" s="159">
        <v>11000</v>
      </c>
      <c r="F786" s="159">
        <v>11000</v>
      </c>
      <c r="G786" s="159">
        <v>5467.28</v>
      </c>
      <c r="H786" s="157">
        <f t="shared" si="247"/>
        <v>1.0667863414634147</v>
      </c>
      <c r="I786" s="158">
        <f t="shared" si="246"/>
        <v>0.49702545454545455</v>
      </c>
      <c r="J786" s="118"/>
      <c r="K786" s="118"/>
      <c r="L786" s="118"/>
      <c r="M786" s="118"/>
      <c r="N786" s="118"/>
      <c r="O786" s="118"/>
      <c r="P786" s="118"/>
      <c r="Q786" s="118"/>
      <c r="R786" s="118"/>
      <c r="S786" s="118"/>
      <c r="T786" s="118"/>
      <c r="U786" s="118"/>
      <c r="V786" s="118"/>
      <c r="W786" s="118"/>
      <c r="X786" s="118"/>
      <c r="Y786" s="118"/>
      <c r="Z786" s="118"/>
    </row>
    <row r="787" spans="1:26" ht="15.75" customHeight="1" x14ac:dyDescent="0.25">
      <c r="A787" s="117"/>
      <c r="B787" s="151" t="s">
        <v>511</v>
      </c>
      <c r="C787" s="154" t="s">
        <v>512</v>
      </c>
      <c r="D787" s="159">
        <v>0</v>
      </c>
      <c r="E787" s="159">
        <v>3000</v>
      </c>
      <c r="F787" s="159">
        <v>3000</v>
      </c>
      <c r="G787" s="159">
        <v>0</v>
      </c>
      <c r="H787" s="157">
        <v>0</v>
      </c>
      <c r="I787" s="158">
        <f t="shared" si="246"/>
        <v>0</v>
      </c>
      <c r="J787" s="118"/>
      <c r="K787" s="118"/>
      <c r="L787" s="118"/>
      <c r="M787" s="118"/>
      <c r="N787" s="118"/>
      <c r="O787" s="118"/>
      <c r="P787" s="118"/>
      <c r="Q787" s="118"/>
      <c r="R787" s="118"/>
      <c r="S787" s="118"/>
      <c r="T787" s="118"/>
      <c r="U787" s="118"/>
      <c r="V787" s="118"/>
      <c r="W787" s="118"/>
      <c r="X787" s="118"/>
      <c r="Y787" s="118"/>
      <c r="Z787" s="118"/>
    </row>
    <row r="788" spans="1:26" ht="15.75" customHeight="1" x14ac:dyDescent="0.25">
      <c r="A788" s="117"/>
      <c r="B788" s="151" t="s">
        <v>307</v>
      </c>
      <c r="C788" s="154" t="s">
        <v>513</v>
      </c>
      <c r="D788" s="159">
        <v>33905.910000000003</v>
      </c>
      <c r="E788" s="159">
        <v>1679000</v>
      </c>
      <c r="F788" s="159">
        <v>1679000</v>
      </c>
      <c r="G788" s="159">
        <v>48158.93</v>
      </c>
      <c r="H788" s="157">
        <f t="shared" ref="H788:H789" si="248">G788/D788</f>
        <v>1.4203697821412253</v>
      </c>
      <c r="I788" s="158">
        <f t="shared" si="246"/>
        <v>2.8683103037522334E-2</v>
      </c>
      <c r="J788" s="118"/>
      <c r="K788" s="118"/>
      <c r="L788" s="118"/>
      <c r="M788" s="118"/>
      <c r="N788" s="118"/>
      <c r="O788" s="118"/>
      <c r="P788" s="118"/>
      <c r="Q788" s="118"/>
      <c r="R788" s="118"/>
      <c r="S788" s="118"/>
      <c r="T788" s="118"/>
      <c r="U788" s="118"/>
      <c r="V788" s="118"/>
      <c r="W788" s="118"/>
      <c r="X788" s="118"/>
      <c r="Y788" s="118"/>
      <c r="Z788" s="118"/>
    </row>
    <row r="789" spans="1:26" ht="15.75" customHeight="1" x14ac:dyDescent="0.25">
      <c r="A789" s="117"/>
      <c r="B789" s="151" t="s">
        <v>514</v>
      </c>
      <c r="C789" s="154" t="s">
        <v>515</v>
      </c>
      <c r="D789" s="159">
        <v>33905.910000000003</v>
      </c>
      <c r="E789" s="159">
        <v>1679000</v>
      </c>
      <c r="F789" s="159">
        <v>1679000</v>
      </c>
      <c r="G789" s="159">
        <v>48158.93</v>
      </c>
      <c r="H789" s="157">
        <f t="shared" si="248"/>
        <v>1.4203697821412253</v>
      </c>
      <c r="I789" s="158">
        <f t="shared" si="246"/>
        <v>2.8683103037522334E-2</v>
      </c>
      <c r="J789" s="118"/>
      <c r="K789" s="118"/>
      <c r="L789" s="118"/>
      <c r="M789" s="118"/>
      <c r="N789" s="118"/>
      <c r="O789" s="118"/>
      <c r="P789" s="118"/>
      <c r="Q789" s="118"/>
      <c r="R789" s="118"/>
      <c r="S789" s="118"/>
      <c r="T789" s="118"/>
      <c r="U789" s="118"/>
      <c r="V789" s="118"/>
      <c r="W789" s="118"/>
      <c r="X789" s="118"/>
      <c r="Y789" s="118"/>
      <c r="Z789" s="118"/>
    </row>
    <row r="790" spans="1:26" ht="15.75" customHeight="1" x14ac:dyDescent="0.25">
      <c r="A790" s="117"/>
      <c r="B790" s="151" t="s">
        <v>516</v>
      </c>
      <c r="C790" s="154" t="s">
        <v>517</v>
      </c>
      <c r="D790" s="159">
        <v>0</v>
      </c>
      <c r="E790" s="159">
        <v>25000</v>
      </c>
      <c r="F790" s="159">
        <v>25000</v>
      </c>
      <c r="G790" s="159">
        <v>0</v>
      </c>
      <c r="H790" s="157">
        <v>0</v>
      </c>
      <c r="I790" s="158">
        <f t="shared" si="246"/>
        <v>0</v>
      </c>
      <c r="J790" s="118"/>
      <c r="K790" s="118"/>
      <c r="L790" s="118"/>
      <c r="M790" s="118"/>
      <c r="N790" s="118"/>
      <c r="O790" s="118"/>
      <c r="P790" s="118"/>
      <c r="Q790" s="118"/>
      <c r="R790" s="118"/>
      <c r="S790" s="118"/>
      <c r="T790" s="118"/>
      <c r="U790" s="118"/>
      <c r="V790" s="118"/>
      <c r="W790" s="118"/>
      <c r="X790" s="118"/>
      <c r="Y790" s="118"/>
      <c r="Z790" s="118"/>
    </row>
    <row r="791" spans="1:26" ht="15.75" customHeight="1" x14ac:dyDescent="0.25">
      <c r="A791" s="117"/>
      <c r="B791" s="151" t="s">
        <v>383</v>
      </c>
      <c r="C791" s="154" t="s">
        <v>518</v>
      </c>
      <c r="D791" s="159">
        <v>0</v>
      </c>
      <c r="E791" s="159">
        <v>25000</v>
      </c>
      <c r="F791" s="159">
        <v>25000</v>
      </c>
      <c r="G791" s="159">
        <v>0</v>
      </c>
      <c r="H791" s="157">
        <v>0</v>
      </c>
      <c r="I791" s="158">
        <f t="shared" si="246"/>
        <v>0</v>
      </c>
      <c r="J791" s="118"/>
      <c r="K791" s="118"/>
      <c r="L791" s="118"/>
      <c r="M791" s="118"/>
      <c r="N791" s="118"/>
      <c r="O791" s="118"/>
      <c r="P791" s="118"/>
      <c r="Q791" s="118"/>
      <c r="R791" s="118"/>
      <c r="S791" s="118"/>
      <c r="T791" s="118"/>
      <c r="U791" s="118"/>
      <c r="V791" s="118"/>
      <c r="W791" s="118"/>
      <c r="X791" s="118"/>
      <c r="Y791" s="118"/>
      <c r="Z791" s="118"/>
    </row>
    <row r="792" spans="1:26" ht="15.75" customHeight="1" x14ac:dyDescent="0.25">
      <c r="A792" s="117"/>
      <c r="B792" s="151" t="s">
        <v>519</v>
      </c>
      <c r="C792" s="154" t="s">
        <v>520</v>
      </c>
      <c r="D792" s="159">
        <v>0</v>
      </c>
      <c r="E792" s="159">
        <v>25000</v>
      </c>
      <c r="F792" s="159">
        <v>25000</v>
      </c>
      <c r="G792" s="159">
        <v>0</v>
      </c>
      <c r="H792" s="157">
        <v>0</v>
      </c>
      <c r="I792" s="158">
        <f t="shared" si="246"/>
        <v>0</v>
      </c>
      <c r="J792" s="118"/>
      <c r="K792" s="118"/>
      <c r="L792" s="118"/>
      <c r="M792" s="118"/>
      <c r="N792" s="118"/>
      <c r="O792" s="118"/>
      <c r="P792" s="118"/>
      <c r="Q792" s="118"/>
      <c r="R792" s="118"/>
      <c r="S792" s="118"/>
      <c r="T792" s="118"/>
      <c r="U792" s="118"/>
      <c r="V792" s="118"/>
      <c r="W792" s="118"/>
      <c r="X792" s="118"/>
      <c r="Y792" s="118"/>
      <c r="Z792" s="118"/>
    </row>
    <row r="793" spans="1:26" ht="15.75" customHeight="1" x14ac:dyDescent="0.25">
      <c r="A793" s="117"/>
      <c r="B793" s="151" t="s">
        <v>521</v>
      </c>
      <c r="C793" s="154" t="s">
        <v>522</v>
      </c>
      <c r="D793" s="159">
        <v>316137.5</v>
      </c>
      <c r="E793" s="159">
        <v>12372000</v>
      </c>
      <c r="F793" s="159">
        <v>12372000</v>
      </c>
      <c r="G793" s="159">
        <v>741590.31</v>
      </c>
      <c r="H793" s="157">
        <f>G793/D793</f>
        <v>2.3457840654778384</v>
      </c>
      <c r="I793" s="158">
        <f t="shared" si="246"/>
        <v>5.9941020853540257E-2</v>
      </c>
      <c r="J793" s="118"/>
      <c r="K793" s="118"/>
      <c r="L793" s="118"/>
      <c r="M793" s="118"/>
      <c r="N793" s="118"/>
      <c r="O793" s="118"/>
      <c r="P793" s="118"/>
      <c r="Q793" s="118"/>
      <c r="R793" s="118"/>
      <c r="S793" s="118"/>
      <c r="T793" s="118"/>
      <c r="U793" s="118"/>
      <c r="V793" s="118"/>
      <c r="W793" s="118"/>
      <c r="X793" s="118"/>
      <c r="Y793" s="118"/>
      <c r="Z793" s="118"/>
    </row>
    <row r="794" spans="1:26" ht="15.75" customHeight="1" x14ac:dyDescent="0.25">
      <c r="A794" s="117"/>
      <c r="B794" s="151" t="s">
        <v>387</v>
      </c>
      <c r="C794" s="154" t="s">
        <v>523</v>
      </c>
      <c r="D794" s="159">
        <v>0</v>
      </c>
      <c r="E794" s="159">
        <v>4000</v>
      </c>
      <c r="F794" s="159">
        <v>4000</v>
      </c>
      <c r="G794" s="159">
        <v>0</v>
      </c>
      <c r="H794" s="157">
        <v>0</v>
      </c>
      <c r="I794" s="158">
        <f t="shared" si="246"/>
        <v>0</v>
      </c>
      <c r="J794" s="118"/>
      <c r="K794" s="118"/>
      <c r="L794" s="118"/>
      <c r="M794" s="118"/>
      <c r="N794" s="118"/>
      <c r="O794" s="118"/>
      <c r="P794" s="118"/>
      <c r="Q794" s="118"/>
      <c r="R794" s="118"/>
      <c r="S794" s="118"/>
      <c r="T794" s="118"/>
      <c r="U794" s="118"/>
      <c r="V794" s="118"/>
      <c r="W794" s="118"/>
      <c r="X794" s="118"/>
      <c r="Y794" s="118"/>
      <c r="Z794" s="118"/>
    </row>
    <row r="795" spans="1:26" ht="15.75" customHeight="1" x14ac:dyDescent="0.25">
      <c r="A795" s="117"/>
      <c r="B795" s="151" t="s">
        <v>524</v>
      </c>
      <c r="C795" s="154" t="s">
        <v>525</v>
      </c>
      <c r="D795" s="159">
        <v>0</v>
      </c>
      <c r="E795" s="159">
        <v>4000</v>
      </c>
      <c r="F795" s="159">
        <v>4000</v>
      </c>
      <c r="G795" s="159">
        <v>0</v>
      </c>
      <c r="H795" s="157">
        <v>0</v>
      </c>
      <c r="I795" s="158">
        <f t="shared" si="246"/>
        <v>0</v>
      </c>
      <c r="J795" s="118"/>
      <c r="K795" s="118"/>
      <c r="L795" s="118"/>
      <c r="M795" s="118"/>
      <c r="N795" s="118"/>
      <c r="O795" s="118"/>
      <c r="P795" s="118"/>
      <c r="Q795" s="118"/>
      <c r="R795" s="118"/>
      <c r="S795" s="118"/>
      <c r="T795" s="118"/>
      <c r="U795" s="118"/>
      <c r="V795" s="118"/>
      <c r="W795" s="118"/>
      <c r="X795" s="118"/>
      <c r="Y795" s="118"/>
      <c r="Z795" s="118"/>
    </row>
    <row r="796" spans="1:26" ht="15.75" customHeight="1" x14ac:dyDescent="0.25">
      <c r="A796" s="117"/>
      <c r="B796" s="151" t="s">
        <v>222</v>
      </c>
      <c r="C796" s="154" t="s">
        <v>526</v>
      </c>
      <c r="D796" s="159">
        <v>165137.5</v>
      </c>
      <c r="E796" s="159">
        <v>11621000</v>
      </c>
      <c r="F796" s="159">
        <v>11621000</v>
      </c>
      <c r="G796" s="159">
        <v>562912.35</v>
      </c>
      <c r="H796" s="157">
        <f t="shared" ref="H796:H810" si="249">G796/D796</f>
        <v>3.4087493755203995</v>
      </c>
      <c r="I796" s="158">
        <f t="shared" si="246"/>
        <v>4.8439235005593322E-2</v>
      </c>
      <c r="J796" s="118"/>
      <c r="K796" s="118"/>
      <c r="L796" s="118"/>
      <c r="M796" s="118"/>
      <c r="N796" s="118"/>
      <c r="O796" s="118"/>
      <c r="P796" s="118"/>
      <c r="Q796" s="118"/>
      <c r="R796" s="118"/>
      <c r="S796" s="118"/>
      <c r="T796" s="118"/>
      <c r="U796" s="118"/>
      <c r="V796" s="118"/>
      <c r="W796" s="118"/>
      <c r="X796" s="118"/>
      <c r="Y796" s="118"/>
      <c r="Z796" s="118"/>
    </row>
    <row r="797" spans="1:26" ht="15.75" customHeight="1" x14ac:dyDescent="0.25">
      <c r="A797" s="117"/>
      <c r="B797" s="151" t="s">
        <v>527</v>
      </c>
      <c r="C797" s="154" t="s">
        <v>528</v>
      </c>
      <c r="D797" s="159">
        <v>165137.5</v>
      </c>
      <c r="E797" s="159">
        <v>11621000</v>
      </c>
      <c r="F797" s="159">
        <v>11621000</v>
      </c>
      <c r="G797" s="159">
        <v>562912.35</v>
      </c>
      <c r="H797" s="157">
        <f t="shared" si="249"/>
        <v>3.4087493755203995</v>
      </c>
      <c r="I797" s="158">
        <f t="shared" si="246"/>
        <v>4.8439235005593322E-2</v>
      </c>
      <c r="J797" s="118"/>
      <c r="K797" s="118"/>
      <c r="L797" s="118"/>
      <c r="M797" s="118"/>
      <c r="N797" s="118"/>
      <c r="O797" s="118"/>
      <c r="P797" s="118"/>
      <c r="Q797" s="118"/>
      <c r="R797" s="118"/>
      <c r="S797" s="118"/>
      <c r="T797" s="118"/>
      <c r="U797" s="118"/>
      <c r="V797" s="118"/>
      <c r="W797" s="118"/>
      <c r="X797" s="118"/>
      <c r="Y797" s="118"/>
      <c r="Z797" s="118"/>
    </row>
    <row r="798" spans="1:26" ht="15.75" customHeight="1" x14ac:dyDescent="0.25">
      <c r="A798" s="117"/>
      <c r="B798" s="151" t="s">
        <v>398</v>
      </c>
      <c r="C798" s="154" t="s">
        <v>529</v>
      </c>
      <c r="D798" s="159">
        <v>9</v>
      </c>
      <c r="E798" s="159">
        <v>41000</v>
      </c>
      <c r="F798" s="159">
        <v>41000</v>
      </c>
      <c r="G798" s="159">
        <v>4568.6099999999997</v>
      </c>
      <c r="H798" s="157">
        <f t="shared" si="249"/>
        <v>507.62333333333328</v>
      </c>
      <c r="I798" s="158">
        <f t="shared" si="246"/>
        <v>0.11142951219512194</v>
      </c>
      <c r="J798" s="118"/>
      <c r="K798" s="118"/>
      <c r="L798" s="118"/>
      <c r="M798" s="118"/>
      <c r="N798" s="118"/>
      <c r="O798" s="118"/>
      <c r="P798" s="118"/>
      <c r="Q798" s="118"/>
      <c r="R798" s="118"/>
      <c r="S798" s="118"/>
      <c r="T798" s="118"/>
      <c r="U798" s="118"/>
      <c r="V798" s="118"/>
      <c r="W798" s="118"/>
      <c r="X798" s="118"/>
      <c r="Y798" s="118"/>
      <c r="Z798" s="118"/>
    </row>
    <row r="799" spans="1:26" ht="15.75" customHeight="1" x14ac:dyDescent="0.25">
      <c r="A799" s="117"/>
      <c r="B799" s="151" t="s">
        <v>530</v>
      </c>
      <c r="C799" s="154" t="s">
        <v>531</v>
      </c>
      <c r="D799" s="159">
        <v>9</v>
      </c>
      <c r="E799" s="159">
        <v>41000</v>
      </c>
      <c r="F799" s="159">
        <v>41000</v>
      </c>
      <c r="G799" s="159">
        <v>4568.6099999999997</v>
      </c>
      <c r="H799" s="157">
        <f t="shared" si="249"/>
        <v>507.62333333333328</v>
      </c>
      <c r="I799" s="158">
        <f t="shared" si="246"/>
        <v>0.11142951219512194</v>
      </c>
      <c r="J799" s="118"/>
      <c r="K799" s="118"/>
      <c r="L799" s="118"/>
      <c r="M799" s="118"/>
      <c r="N799" s="118"/>
      <c r="O799" s="118"/>
      <c r="P799" s="118"/>
      <c r="Q799" s="118"/>
      <c r="R799" s="118"/>
      <c r="S799" s="118"/>
      <c r="T799" s="118"/>
      <c r="U799" s="118"/>
      <c r="V799" s="118"/>
      <c r="W799" s="118"/>
      <c r="X799" s="118"/>
      <c r="Y799" s="118"/>
      <c r="Z799" s="118"/>
    </row>
    <row r="800" spans="1:26" ht="15.75" customHeight="1" x14ac:dyDescent="0.25">
      <c r="A800" s="117"/>
      <c r="B800" s="151" t="s">
        <v>337</v>
      </c>
      <c r="C800" s="154" t="s">
        <v>532</v>
      </c>
      <c r="D800" s="159">
        <v>87591.12</v>
      </c>
      <c r="E800" s="159">
        <v>250000</v>
      </c>
      <c r="F800" s="159">
        <v>250000</v>
      </c>
      <c r="G800" s="159">
        <v>122462.47</v>
      </c>
      <c r="H800" s="157">
        <f t="shared" si="249"/>
        <v>1.3981151285655442</v>
      </c>
      <c r="I800" s="158">
        <f t="shared" si="246"/>
        <v>0.48984988000000002</v>
      </c>
      <c r="J800" s="118"/>
      <c r="K800" s="118"/>
      <c r="L800" s="118"/>
      <c r="M800" s="118"/>
      <c r="N800" s="118"/>
      <c r="O800" s="118"/>
      <c r="P800" s="118"/>
      <c r="Q800" s="118"/>
      <c r="R800" s="118"/>
      <c r="S800" s="118"/>
      <c r="T800" s="118"/>
      <c r="U800" s="118"/>
      <c r="V800" s="118"/>
      <c r="W800" s="118"/>
      <c r="X800" s="118"/>
      <c r="Y800" s="118"/>
      <c r="Z800" s="118"/>
    </row>
    <row r="801" spans="1:26" ht="15.75" customHeight="1" x14ac:dyDescent="0.25">
      <c r="A801" s="117"/>
      <c r="B801" s="151" t="s">
        <v>533</v>
      </c>
      <c r="C801" s="154" t="s">
        <v>534</v>
      </c>
      <c r="D801" s="159">
        <v>87591.12</v>
      </c>
      <c r="E801" s="159">
        <v>250000</v>
      </c>
      <c r="F801" s="159">
        <v>250000</v>
      </c>
      <c r="G801" s="159">
        <v>122462.47</v>
      </c>
      <c r="H801" s="157">
        <f t="shared" si="249"/>
        <v>1.3981151285655442</v>
      </c>
      <c r="I801" s="158">
        <f t="shared" si="246"/>
        <v>0.48984988000000002</v>
      </c>
      <c r="J801" s="118"/>
      <c r="K801" s="118"/>
      <c r="L801" s="118"/>
      <c r="M801" s="118"/>
      <c r="N801" s="118"/>
      <c r="O801" s="118"/>
      <c r="P801" s="118"/>
      <c r="Q801" s="118"/>
      <c r="R801" s="118"/>
      <c r="S801" s="118"/>
      <c r="T801" s="118"/>
      <c r="U801" s="118"/>
      <c r="V801" s="118"/>
      <c r="W801" s="118"/>
      <c r="X801" s="118"/>
      <c r="Y801" s="118"/>
      <c r="Z801" s="118"/>
    </row>
    <row r="802" spans="1:26" ht="15.75" customHeight="1" x14ac:dyDescent="0.25">
      <c r="A802" s="117"/>
      <c r="B802" s="151" t="s">
        <v>298</v>
      </c>
      <c r="C802" s="154" t="s">
        <v>535</v>
      </c>
      <c r="D802" s="159">
        <v>63399.88</v>
      </c>
      <c r="E802" s="159">
        <v>456000</v>
      </c>
      <c r="F802" s="159">
        <v>456000</v>
      </c>
      <c r="G802" s="159">
        <v>51646.879999999997</v>
      </c>
      <c r="H802" s="157">
        <f t="shared" si="249"/>
        <v>0.81462110022921175</v>
      </c>
      <c r="I802" s="158">
        <f t="shared" si="246"/>
        <v>0.11326070175438596</v>
      </c>
      <c r="J802" s="118"/>
      <c r="K802" s="118"/>
      <c r="L802" s="118"/>
      <c r="M802" s="118"/>
      <c r="N802" s="118"/>
      <c r="O802" s="118"/>
      <c r="P802" s="118"/>
      <c r="Q802" s="118"/>
      <c r="R802" s="118"/>
      <c r="S802" s="118"/>
      <c r="T802" s="118"/>
      <c r="U802" s="118"/>
      <c r="V802" s="118"/>
      <c r="W802" s="118"/>
      <c r="X802" s="118"/>
      <c r="Y802" s="118"/>
      <c r="Z802" s="118"/>
    </row>
    <row r="803" spans="1:26" ht="15.75" customHeight="1" x14ac:dyDescent="0.25">
      <c r="A803" s="117"/>
      <c r="B803" s="151" t="s">
        <v>536</v>
      </c>
      <c r="C803" s="154" t="s">
        <v>537</v>
      </c>
      <c r="D803" s="159">
        <v>63399.88</v>
      </c>
      <c r="E803" s="159">
        <v>456000</v>
      </c>
      <c r="F803" s="159">
        <v>456000</v>
      </c>
      <c r="G803" s="159">
        <v>51646.879999999997</v>
      </c>
      <c r="H803" s="157">
        <f t="shared" si="249"/>
        <v>0.81462110022921175</v>
      </c>
      <c r="I803" s="158">
        <f t="shared" si="246"/>
        <v>0.11326070175438596</v>
      </c>
      <c r="J803" s="118"/>
      <c r="K803" s="118"/>
      <c r="L803" s="118"/>
      <c r="M803" s="118"/>
      <c r="N803" s="118"/>
      <c r="O803" s="118"/>
      <c r="P803" s="118"/>
      <c r="Q803" s="118"/>
      <c r="R803" s="118"/>
      <c r="S803" s="118"/>
      <c r="T803" s="118"/>
      <c r="U803" s="118"/>
      <c r="V803" s="118"/>
      <c r="W803" s="118"/>
      <c r="X803" s="118"/>
      <c r="Y803" s="118"/>
      <c r="Z803" s="118"/>
    </row>
    <row r="804" spans="1:26" ht="15.75" customHeight="1" x14ac:dyDescent="0.25">
      <c r="A804" s="117"/>
      <c r="B804" s="151" t="s">
        <v>538</v>
      </c>
      <c r="C804" s="154" t="s">
        <v>539</v>
      </c>
      <c r="D804" s="159">
        <v>18171.64</v>
      </c>
      <c r="E804" s="159">
        <v>55000</v>
      </c>
      <c r="F804" s="159">
        <v>55000</v>
      </c>
      <c r="G804" s="159">
        <v>5248.69</v>
      </c>
      <c r="H804" s="157">
        <f t="shared" si="249"/>
        <v>0.28883964243183335</v>
      </c>
      <c r="I804" s="158">
        <f t="shared" si="246"/>
        <v>9.5430727272727264E-2</v>
      </c>
      <c r="J804" s="118"/>
      <c r="K804" s="118"/>
      <c r="L804" s="118"/>
      <c r="M804" s="118"/>
      <c r="N804" s="118"/>
      <c r="O804" s="118"/>
      <c r="P804" s="118"/>
      <c r="Q804" s="118"/>
      <c r="R804" s="118"/>
      <c r="S804" s="118"/>
      <c r="T804" s="118"/>
      <c r="U804" s="118"/>
      <c r="V804" s="118"/>
      <c r="W804" s="118"/>
      <c r="X804" s="118"/>
      <c r="Y804" s="118"/>
      <c r="Z804" s="118"/>
    </row>
    <row r="805" spans="1:26" ht="15.75" customHeight="1" x14ac:dyDescent="0.25">
      <c r="A805" s="117"/>
      <c r="B805" s="151">
        <v>76</v>
      </c>
      <c r="C805" s="154" t="s">
        <v>540</v>
      </c>
      <c r="D805" s="159">
        <v>18171.64</v>
      </c>
      <c r="E805" s="159">
        <v>55000</v>
      </c>
      <c r="F805" s="159">
        <v>55000</v>
      </c>
      <c r="G805" s="159">
        <v>5248.69</v>
      </c>
      <c r="H805" s="157">
        <f t="shared" si="249"/>
        <v>0.28883964243183335</v>
      </c>
      <c r="I805" s="158">
        <f t="shared" si="246"/>
        <v>9.5430727272727264E-2</v>
      </c>
      <c r="J805" s="118"/>
      <c r="K805" s="118"/>
      <c r="L805" s="118"/>
      <c r="M805" s="118"/>
      <c r="N805" s="118"/>
      <c r="O805" s="118"/>
      <c r="P805" s="118"/>
      <c r="Q805" s="118"/>
      <c r="R805" s="118"/>
      <c r="S805" s="118"/>
      <c r="T805" s="118"/>
      <c r="U805" s="118"/>
      <c r="V805" s="118"/>
      <c r="W805" s="118"/>
      <c r="X805" s="118"/>
      <c r="Y805" s="118"/>
      <c r="Z805" s="118"/>
    </row>
    <row r="806" spans="1:26" ht="15.75" customHeight="1" x14ac:dyDescent="0.25">
      <c r="A806" s="117"/>
      <c r="B806" s="151" t="s">
        <v>212</v>
      </c>
      <c r="C806" s="154" t="s">
        <v>541</v>
      </c>
      <c r="D806" s="159">
        <v>135500</v>
      </c>
      <c r="E806" s="159">
        <v>370000</v>
      </c>
      <c r="F806" s="159">
        <v>370000</v>
      </c>
      <c r="G806" s="159">
        <v>86000</v>
      </c>
      <c r="H806" s="157">
        <f t="shared" si="249"/>
        <v>0.63468634686346859</v>
      </c>
      <c r="I806" s="158">
        <f t="shared" si="246"/>
        <v>0.23243243243243245</v>
      </c>
      <c r="J806" s="118"/>
      <c r="K806" s="118"/>
      <c r="L806" s="118"/>
      <c r="M806" s="118"/>
      <c r="N806" s="118"/>
      <c r="O806" s="118"/>
      <c r="P806" s="118"/>
      <c r="Q806" s="118"/>
      <c r="R806" s="118"/>
      <c r="S806" s="118"/>
      <c r="T806" s="118"/>
      <c r="U806" s="118"/>
      <c r="V806" s="118"/>
      <c r="W806" s="118"/>
      <c r="X806" s="118"/>
      <c r="Y806" s="118"/>
      <c r="Z806" s="118"/>
    </row>
    <row r="807" spans="1:26" ht="15.75" customHeight="1" x14ac:dyDescent="0.25">
      <c r="A807" s="117"/>
      <c r="B807" s="151" t="s">
        <v>432</v>
      </c>
      <c r="C807" s="154" t="s">
        <v>542</v>
      </c>
      <c r="D807" s="159">
        <v>80000</v>
      </c>
      <c r="E807" s="159">
        <v>182000</v>
      </c>
      <c r="F807" s="159">
        <v>182000</v>
      </c>
      <c r="G807" s="159">
        <v>37000</v>
      </c>
      <c r="H807" s="157">
        <f t="shared" si="249"/>
        <v>0.46250000000000002</v>
      </c>
      <c r="I807" s="158">
        <f t="shared" si="246"/>
        <v>0.2032967032967033</v>
      </c>
      <c r="J807" s="118"/>
      <c r="K807" s="118"/>
      <c r="L807" s="118"/>
      <c r="M807" s="118"/>
      <c r="N807" s="118"/>
      <c r="O807" s="118"/>
      <c r="P807" s="118"/>
      <c r="Q807" s="118"/>
      <c r="R807" s="118"/>
      <c r="S807" s="118"/>
      <c r="T807" s="118"/>
      <c r="U807" s="118"/>
      <c r="V807" s="118"/>
      <c r="W807" s="118"/>
      <c r="X807" s="118"/>
      <c r="Y807" s="118"/>
      <c r="Z807" s="118"/>
    </row>
    <row r="808" spans="1:26" ht="15.75" customHeight="1" x14ac:dyDescent="0.25">
      <c r="A808" s="117"/>
      <c r="B808" s="151" t="s">
        <v>543</v>
      </c>
      <c r="C808" s="154" t="s">
        <v>544</v>
      </c>
      <c r="D808" s="159">
        <v>80000</v>
      </c>
      <c r="E808" s="159">
        <v>182000</v>
      </c>
      <c r="F808" s="159">
        <v>182000</v>
      </c>
      <c r="G808" s="159">
        <v>37000</v>
      </c>
      <c r="H808" s="157">
        <f t="shared" si="249"/>
        <v>0.46250000000000002</v>
      </c>
      <c r="I808" s="158">
        <f t="shared" si="246"/>
        <v>0.2032967032967033</v>
      </c>
      <c r="J808" s="118"/>
      <c r="K808" s="118"/>
      <c r="L808" s="118"/>
      <c r="M808" s="118"/>
      <c r="N808" s="118"/>
      <c r="O808" s="118"/>
      <c r="P808" s="118"/>
      <c r="Q808" s="118"/>
      <c r="R808" s="118"/>
      <c r="S808" s="118"/>
      <c r="T808" s="118"/>
      <c r="U808" s="118"/>
      <c r="V808" s="118"/>
      <c r="W808" s="118"/>
      <c r="X808" s="118"/>
      <c r="Y808" s="118"/>
      <c r="Z808" s="118"/>
    </row>
    <row r="809" spans="1:26" ht="15.75" customHeight="1" x14ac:dyDescent="0.25">
      <c r="A809" s="117"/>
      <c r="B809" s="151" t="s">
        <v>439</v>
      </c>
      <c r="C809" s="154" t="s">
        <v>545</v>
      </c>
      <c r="D809" s="159">
        <v>4000</v>
      </c>
      <c r="E809" s="159">
        <v>77000</v>
      </c>
      <c r="F809" s="159">
        <v>77000</v>
      </c>
      <c r="G809" s="159">
        <v>3000</v>
      </c>
      <c r="H809" s="157">
        <f t="shared" si="249"/>
        <v>0.75</v>
      </c>
      <c r="I809" s="158">
        <f t="shared" si="246"/>
        <v>3.896103896103896E-2</v>
      </c>
      <c r="J809" s="118"/>
      <c r="K809" s="118"/>
      <c r="L809" s="118"/>
      <c r="M809" s="118"/>
      <c r="N809" s="118"/>
      <c r="O809" s="118"/>
      <c r="P809" s="118"/>
      <c r="Q809" s="118"/>
      <c r="R809" s="118"/>
      <c r="S809" s="118"/>
      <c r="T809" s="118"/>
      <c r="U809" s="118"/>
      <c r="V809" s="118"/>
      <c r="W809" s="118"/>
      <c r="X809" s="118"/>
      <c r="Y809" s="118"/>
      <c r="Z809" s="118"/>
    </row>
    <row r="810" spans="1:26" ht="15.75" customHeight="1" x14ac:dyDescent="0.25">
      <c r="A810" s="117"/>
      <c r="B810" s="151" t="s">
        <v>546</v>
      </c>
      <c r="C810" s="154" t="s">
        <v>547</v>
      </c>
      <c r="D810" s="159">
        <v>4000</v>
      </c>
      <c r="E810" s="159">
        <v>77000</v>
      </c>
      <c r="F810" s="159">
        <v>77000</v>
      </c>
      <c r="G810" s="159">
        <v>3000</v>
      </c>
      <c r="H810" s="157">
        <f t="shared" si="249"/>
        <v>0.75</v>
      </c>
      <c r="I810" s="158">
        <f t="shared" si="246"/>
        <v>3.896103896103896E-2</v>
      </c>
      <c r="J810" s="118"/>
      <c r="K810" s="118"/>
      <c r="L810" s="118"/>
      <c r="M810" s="118"/>
      <c r="N810" s="118"/>
      <c r="O810" s="118"/>
      <c r="P810" s="118"/>
      <c r="Q810" s="118"/>
      <c r="R810" s="118"/>
      <c r="S810" s="118"/>
      <c r="T810" s="118"/>
      <c r="U810" s="118"/>
      <c r="V810" s="118"/>
      <c r="W810" s="118"/>
      <c r="X810" s="118"/>
      <c r="Y810" s="118"/>
      <c r="Z810" s="118"/>
    </row>
    <row r="811" spans="1:26" ht="15.75" customHeight="1" x14ac:dyDescent="0.25">
      <c r="A811" s="117"/>
      <c r="B811" s="151" t="s">
        <v>445</v>
      </c>
      <c r="C811" s="154" t="s">
        <v>548</v>
      </c>
      <c r="D811" s="159">
        <v>0</v>
      </c>
      <c r="E811" s="159">
        <v>20000</v>
      </c>
      <c r="F811" s="159">
        <v>20000</v>
      </c>
      <c r="G811" s="159">
        <v>12000</v>
      </c>
      <c r="H811" s="157">
        <v>0</v>
      </c>
      <c r="I811" s="158">
        <f t="shared" si="246"/>
        <v>0.6</v>
      </c>
      <c r="J811" s="118"/>
      <c r="K811" s="118"/>
      <c r="L811" s="118"/>
      <c r="M811" s="118"/>
      <c r="N811" s="118"/>
      <c r="O811" s="118"/>
      <c r="P811" s="118"/>
      <c r="Q811" s="118"/>
      <c r="R811" s="118"/>
      <c r="S811" s="118"/>
      <c r="T811" s="118"/>
      <c r="U811" s="118"/>
      <c r="V811" s="118"/>
      <c r="W811" s="118"/>
      <c r="X811" s="118"/>
      <c r="Y811" s="118"/>
      <c r="Z811" s="118"/>
    </row>
    <row r="812" spans="1:26" ht="15.75" customHeight="1" x14ac:dyDescent="0.25">
      <c r="A812" s="117"/>
      <c r="B812" s="151" t="s">
        <v>549</v>
      </c>
      <c r="C812" s="154" t="s">
        <v>550</v>
      </c>
      <c r="D812" s="159">
        <v>0</v>
      </c>
      <c r="E812" s="159">
        <v>20000</v>
      </c>
      <c r="F812" s="159">
        <v>20000</v>
      </c>
      <c r="G812" s="159">
        <v>12000</v>
      </c>
      <c r="H812" s="157">
        <v>0</v>
      </c>
      <c r="I812" s="158">
        <f t="shared" si="246"/>
        <v>0.6</v>
      </c>
      <c r="J812" s="118"/>
      <c r="K812" s="118"/>
      <c r="L812" s="118"/>
      <c r="M812" s="118"/>
      <c r="N812" s="118"/>
      <c r="O812" s="118"/>
      <c r="P812" s="118"/>
      <c r="Q812" s="118"/>
      <c r="R812" s="118"/>
      <c r="S812" s="118"/>
      <c r="T812" s="118"/>
      <c r="U812" s="118"/>
      <c r="V812" s="118"/>
      <c r="W812" s="118"/>
      <c r="X812" s="118"/>
      <c r="Y812" s="118"/>
      <c r="Z812" s="118"/>
    </row>
    <row r="813" spans="1:26" ht="15.75" customHeight="1" x14ac:dyDescent="0.25">
      <c r="A813" s="117"/>
      <c r="B813" s="151" t="s">
        <v>551</v>
      </c>
      <c r="C813" s="154" t="s">
        <v>552</v>
      </c>
      <c r="D813" s="159">
        <v>51500</v>
      </c>
      <c r="E813" s="159">
        <v>91000</v>
      </c>
      <c r="F813" s="159">
        <v>91000</v>
      </c>
      <c r="G813" s="159">
        <v>34000</v>
      </c>
      <c r="H813" s="157">
        <f t="shared" ref="H813:H817" si="250">G813/D813</f>
        <v>0.66019417475728159</v>
      </c>
      <c r="I813" s="158">
        <f t="shared" si="246"/>
        <v>0.37362637362637363</v>
      </c>
      <c r="J813" s="118"/>
      <c r="K813" s="118"/>
      <c r="L813" s="118"/>
      <c r="M813" s="118"/>
      <c r="N813" s="118"/>
      <c r="O813" s="118"/>
      <c r="P813" s="118"/>
      <c r="Q813" s="118"/>
      <c r="R813" s="118"/>
      <c r="S813" s="118"/>
      <c r="T813" s="118"/>
      <c r="U813" s="118"/>
      <c r="V813" s="118"/>
      <c r="W813" s="118"/>
      <c r="X813" s="118"/>
      <c r="Y813" s="118"/>
      <c r="Z813" s="118"/>
    </row>
    <row r="814" spans="1:26" ht="15.75" customHeight="1" x14ac:dyDescent="0.25">
      <c r="A814" s="117"/>
      <c r="B814" s="151" t="s">
        <v>553</v>
      </c>
      <c r="C814" s="154" t="s">
        <v>554</v>
      </c>
      <c r="D814" s="159">
        <v>51500</v>
      </c>
      <c r="E814" s="159">
        <v>91000</v>
      </c>
      <c r="F814" s="159">
        <v>91000</v>
      </c>
      <c r="G814" s="159">
        <v>34000</v>
      </c>
      <c r="H814" s="157">
        <f t="shared" si="250"/>
        <v>0.66019417475728159</v>
      </c>
      <c r="I814" s="158">
        <f t="shared" si="246"/>
        <v>0.37362637362637363</v>
      </c>
      <c r="J814" s="118"/>
      <c r="K814" s="118"/>
      <c r="L814" s="118"/>
      <c r="M814" s="118"/>
      <c r="N814" s="118"/>
      <c r="O814" s="118"/>
      <c r="P814" s="118"/>
      <c r="Q814" s="118"/>
      <c r="R814" s="118"/>
      <c r="S814" s="118"/>
      <c r="T814" s="118"/>
      <c r="U814" s="118"/>
      <c r="V814" s="118"/>
      <c r="W814" s="118"/>
      <c r="X814" s="118"/>
      <c r="Y814" s="118"/>
      <c r="Z814" s="118"/>
    </row>
    <row r="815" spans="1:26" ht="15.75" customHeight="1" x14ac:dyDescent="0.25">
      <c r="A815" s="117"/>
      <c r="B815" s="151" t="s">
        <v>555</v>
      </c>
      <c r="C815" s="154" t="s">
        <v>556</v>
      </c>
      <c r="D815" s="159">
        <v>146680.29999999999</v>
      </c>
      <c r="E815" s="159">
        <v>408000</v>
      </c>
      <c r="F815" s="159">
        <v>408000</v>
      </c>
      <c r="G815" s="159">
        <v>105835.03</v>
      </c>
      <c r="H815" s="157">
        <f t="shared" si="250"/>
        <v>0.72153540727691456</v>
      </c>
      <c r="I815" s="158">
        <f t="shared" si="246"/>
        <v>0.25939958333333335</v>
      </c>
      <c r="J815" s="118"/>
      <c r="K815" s="118"/>
      <c r="L815" s="118"/>
      <c r="M815" s="118"/>
      <c r="N815" s="118"/>
      <c r="O815" s="118"/>
      <c r="P815" s="118"/>
      <c r="Q815" s="118"/>
      <c r="R815" s="118"/>
      <c r="S815" s="118"/>
      <c r="T815" s="118"/>
      <c r="U815" s="118"/>
      <c r="V815" s="118"/>
      <c r="W815" s="118"/>
      <c r="X815" s="118"/>
      <c r="Y815" s="118"/>
      <c r="Z815" s="118"/>
    </row>
    <row r="816" spans="1:26" ht="15.75" customHeight="1" x14ac:dyDescent="0.25">
      <c r="A816" s="117"/>
      <c r="B816" s="151" t="s">
        <v>405</v>
      </c>
      <c r="C816" s="154" t="s">
        <v>557</v>
      </c>
      <c r="D816" s="159">
        <v>86255.05</v>
      </c>
      <c r="E816" s="159">
        <v>273000</v>
      </c>
      <c r="F816" s="159">
        <v>273000</v>
      </c>
      <c r="G816" s="159">
        <v>61836.03</v>
      </c>
      <c r="H816" s="157">
        <f t="shared" si="250"/>
        <v>0.71689750339255498</v>
      </c>
      <c r="I816" s="158">
        <f t="shared" si="246"/>
        <v>0.22650560439560438</v>
      </c>
      <c r="J816" s="118"/>
      <c r="K816" s="118"/>
      <c r="L816" s="118"/>
      <c r="M816" s="118"/>
      <c r="N816" s="118"/>
      <c r="O816" s="118"/>
      <c r="P816" s="118"/>
      <c r="Q816" s="118"/>
      <c r="R816" s="118"/>
      <c r="S816" s="118"/>
      <c r="T816" s="118"/>
      <c r="U816" s="118"/>
      <c r="V816" s="118"/>
      <c r="W816" s="118"/>
      <c r="X816" s="118"/>
      <c r="Y816" s="118"/>
      <c r="Z816" s="118"/>
    </row>
    <row r="817" spans="1:26" ht="15.75" customHeight="1" x14ac:dyDescent="0.25">
      <c r="A817" s="117"/>
      <c r="B817" s="151" t="s">
        <v>558</v>
      </c>
      <c r="C817" s="154" t="s">
        <v>559</v>
      </c>
      <c r="D817" s="159">
        <v>71130.05</v>
      </c>
      <c r="E817" s="159">
        <v>135000</v>
      </c>
      <c r="F817" s="159">
        <v>135000</v>
      </c>
      <c r="G817" s="159">
        <v>60681.03</v>
      </c>
      <c r="H817" s="157">
        <f t="shared" si="250"/>
        <v>0.8530997799101786</v>
      </c>
      <c r="I817" s="158">
        <f t="shared" si="246"/>
        <v>0.44948911111111112</v>
      </c>
      <c r="J817" s="118"/>
      <c r="K817" s="118"/>
      <c r="L817" s="118"/>
      <c r="M817" s="118"/>
      <c r="N817" s="118"/>
      <c r="O817" s="118"/>
      <c r="P817" s="118"/>
      <c r="Q817" s="118"/>
      <c r="R817" s="118"/>
      <c r="S817" s="118"/>
      <c r="T817" s="118"/>
      <c r="U817" s="118"/>
      <c r="V817" s="118"/>
      <c r="W817" s="118"/>
      <c r="X817" s="118"/>
      <c r="Y817" s="118"/>
      <c r="Z817" s="118"/>
    </row>
    <row r="818" spans="1:26" ht="15.75" customHeight="1" x14ac:dyDescent="0.25">
      <c r="A818" s="117"/>
      <c r="B818" s="160" t="s">
        <v>558</v>
      </c>
      <c r="C818" s="154" t="s">
        <v>560</v>
      </c>
      <c r="D818" s="159">
        <v>0</v>
      </c>
      <c r="E818" s="159">
        <v>60000</v>
      </c>
      <c r="F818" s="159">
        <v>60000</v>
      </c>
      <c r="G818" s="159">
        <v>0</v>
      </c>
      <c r="H818" s="157">
        <v>0</v>
      </c>
      <c r="I818" s="158">
        <f t="shared" si="246"/>
        <v>0</v>
      </c>
      <c r="J818" s="118"/>
      <c r="K818" s="118"/>
      <c r="L818" s="118"/>
      <c r="M818" s="118"/>
      <c r="N818" s="118"/>
      <c r="O818" s="118"/>
      <c r="P818" s="118"/>
      <c r="Q818" s="118"/>
      <c r="R818" s="118"/>
      <c r="S818" s="118"/>
      <c r="T818" s="118"/>
      <c r="U818" s="118"/>
      <c r="V818" s="118"/>
      <c r="W818" s="118"/>
      <c r="X818" s="118"/>
      <c r="Y818" s="118"/>
      <c r="Z818" s="118"/>
    </row>
    <row r="819" spans="1:26" ht="15.75" customHeight="1" x14ac:dyDescent="0.25">
      <c r="A819" s="117"/>
      <c r="B819" s="160" t="s">
        <v>561</v>
      </c>
      <c r="C819" s="154" t="s">
        <v>562</v>
      </c>
      <c r="D819" s="159">
        <v>15125</v>
      </c>
      <c r="E819" s="159">
        <v>70000</v>
      </c>
      <c r="F819" s="159">
        <v>70000</v>
      </c>
      <c r="G819" s="159">
        <v>1155</v>
      </c>
      <c r="H819" s="157">
        <f>G819/D819</f>
        <v>7.636363636363637E-2</v>
      </c>
      <c r="I819" s="158">
        <f t="shared" si="246"/>
        <v>1.6500000000000001E-2</v>
      </c>
      <c r="J819" s="118"/>
      <c r="K819" s="118"/>
      <c r="L819" s="118"/>
      <c r="M819" s="118"/>
      <c r="N819" s="118"/>
      <c r="O819" s="118"/>
      <c r="P819" s="118"/>
      <c r="Q819" s="118"/>
      <c r="R819" s="118"/>
      <c r="S819" s="118"/>
      <c r="T819" s="118"/>
      <c r="U819" s="118"/>
      <c r="V819" s="118"/>
      <c r="W819" s="118"/>
      <c r="X819" s="118"/>
      <c r="Y819" s="118"/>
      <c r="Z819" s="118"/>
    </row>
    <row r="820" spans="1:26" ht="15.75" customHeight="1" x14ac:dyDescent="0.25">
      <c r="A820" s="117"/>
      <c r="B820" s="160" t="s">
        <v>563</v>
      </c>
      <c r="C820" s="154" t="s">
        <v>564</v>
      </c>
      <c r="D820" s="159">
        <v>0</v>
      </c>
      <c r="E820" s="159">
        <v>8000</v>
      </c>
      <c r="F820" s="159">
        <v>8000</v>
      </c>
      <c r="G820" s="159">
        <v>0</v>
      </c>
      <c r="H820" s="157">
        <v>0</v>
      </c>
      <c r="I820" s="158">
        <f t="shared" si="246"/>
        <v>0</v>
      </c>
      <c r="J820" s="118"/>
      <c r="K820" s="118"/>
      <c r="L820" s="118"/>
      <c r="M820" s="118"/>
      <c r="N820" s="118"/>
      <c r="O820" s="118"/>
      <c r="P820" s="118"/>
      <c r="Q820" s="118"/>
      <c r="R820" s="118"/>
      <c r="S820" s="118"/>
      <c r="T820" s="118"/>
      <c r="U820" s="118"/>
      <c r="V820" s="118"/>
      <c r="W820" s="118"/>
      <c r="X820" s="118"/>
      <c r="Y820" s="118"/>
      <c r="Z820" s="118"/>
    </row>
    <row r="821" spans="1:26" ht="15.75" customHeight="1" x14ac:dyDescent="0.25">
      <c r="A821" s="117"/>
      <c r="B821" s="151" t="s">
        <v>423</v>
      </c>
      <c r="C821" s="154" t="s">
        <v>565</v>
      </c>
      <c r="D821" s="159">
        <v>60425.25</v>
      </c>
      <c r="E821" s="159">
        <v>135000</v>
      </c>
      <c r="F821" s="159">
        <v>135000</v>
      </c>
      <c r="G821" s="159">
        <v>43999</v>
      </c>
      <c r="H821" s="157">
        <f t="shared" ref="H821:H828" si="251">G821/D821</f>
        <v>0.72815586199477866</v>
      </c>
      <c r="I821" s="158">
        <f t="shared" si="246"/>
        <v>0.3259185185185185</v>
      </c>
      <c r="J821" s="118"/>
      <c r="K821" s="118"/>
      <c r="L821" s="118"/>
      <c r="M821" s="118"/>
      <c r="N821" s="118"/>
      <c r="O821" s="118"/>
      <c r="P821" s="118"/>
      <c r="Q821" s="118"/>
      <c r="R821" s="118"/>
      <c r="S821" s="118"/>
      <c r="T821" s="118"/>
      <c r="U821" s="118"/>
      <c r="V821" s="118"/>
      <c r="W821" s="118"/>
      <c r="X821" s="118"/>
      <c r="Y821" s="118"/>
      <c r="Z821" s="118"/>
    </row>
    <row r="822" spans="1:26" ht="15.75" customHeight="1" x14ac:dyDescent="0.25">
      <c r="A822" s="117"/>
      <c r="B822" s="151" t="s">
        <v>566</v>
      </c>
      <c r="C822" s="154" t="s">
        <v>567</v>
      </c>
      <c r="D822" s="159">
        <v>31625.25</v>
      </c>
      <c r="E822" s="159">
        <v>75000</v>
      </c>
      <c r="F822" s="159">
        <v>75000</v>
      </c>
      <c r="G822" s="159">
        <v>21999</v>
      </c>
      <c r="H822" s="157">
        <f t="shared" si="251"/>
        <v>0.69561505442644722</v>
      </c>
      <c r="I822" s="158">
        <f t="shared" si="246"/>
        <v>0.29332000000000003</v>
      </c>
      <c r="J822" s="118"/>
      <c r="K822" s="118"/>
      <c r="L822" s="118"/>
      <c r="M822" s="118"/>
      <c r="N822" s="118"/>
      <c r="O822" s="118"/>
      <c r="P822" s="118"/>
      <c r="Q822" s="118"/>
      <c r="R822" s="118"/>
      <c r="S822" s="118"/>
      <c r="T822" s="118"/>
      <c r="U822" s="118"/>
      <c r="V822" s="118"/>
      <c r="W822" s="118"/>
      <c r="X822" s="118"/>
      <c r="Y822" s="118"/>
      <c r="Z822" s="118"/>
    </row>
    <row r="823" spans="1:26" ht="15.75" customHeight="1" x14ac:dyDescent="0.25">
      <c r="A823" s="117"/>
      <c r="B823" s="151" t="s">
        <v>568</v>
      </c>
      <c r="C823" s="154" t="s">
        <v>569</v>
      </c>
      <c r="D823" s="159">
        <v>28800</v>
      </c>
      <c r="E823" s="159">
        <v>60000</v>
      </c>
      <c r="F823" s="159">
        <v>60000</v>
      </c>
      <c r="G823" s="159">
        <v>22000</v>
      </c>
      <c r="H823" s="157">
        <f t="shared" si="251"/>
        <v>0.76388888888888884</v>
      </c>
      <c r="I823" s="158">
        <f t="shared" si="246"/>
        <v>0.36666666666666664</v>
      </c>
      <c r="J823" s="118"/>
      <c r="K823" s="118"/>
      <c r="L823" s="118"/>
      <c r="M823" s="118"/>
      <c r="N823" s="118"/>
      <c r="O823" s="118"/>
      <c r="P823" s="118"/>
      <c r="Q823" s="118"/>
      <c r="R823" s="118"/>
      <c r="S823" s="118"/>
      <c r="T823" s="118"/>
      <c r="U823" s="118"/>
      <c r="V823" s="118"/>
      <c r="W823" s="118"/>
      <c r="X823" s="118"/>
      <c r="Y823" s="118"/>
      <c r="Z823" s="118"/>
    </row>
    <row r="824" spans="1:26" ht="15.75" customHeight="1" x14ac:dyDescent="0.25">
      <c r="A824" s="117"/>
      <c r="B824" s="151" t="s">
        <v>570</v>
      </c>
      <c r="C824" s="154" t="s">
        <v>571</v>
      </c>
      <c r="D824" s="159">
        <v>35874.379999999997</v>
      </c>
      <c r="E824" s="159">
        <v>167000</v>
      </c>
      <c r="F824" s="159">
        <v>167000</v>
      </c>
      <c r="G824" s="159">
        <v>32864.61</v>
      </c>
      <c r="H824" s="157">
        <f t="shared" si="251"/>
        <v>0.9161025221899306</v>
      </c>
      <c r="I824" s="158">
        <f t="shared" si="246"/>
        <v>0.19679407185628742</v>
      </c>
      <c r="J824" s="118"/>
      <c r="K824" s="118"/>
      <c r="L824" s="118"/>
      <c r="M824" s="118"/>
      <c r="N824" s="118"/>
      <c r="O824" s="118"/>
      <c r="P824" s="118"/>
      <c r="Q824" s="118"/>
      <c r="R824" s="118"/>
      <c r="S824" s="118"/>
      <c r="T824" s="118"/>
      <c r="U824" s="118"/>
      <c r="V824" s="118"/>
      <c r="W824" s="118"/>
      <c r="X824" s="118"/>
      <c r="Y824" s="118"/>
      <c r="Z824" s="118"/>
    </row>
    <row r="825" spans="1:26" ht="15.75" customHeight="1" x14ac:dyDescent="0.25">
      <c r="A825" s="117"/>
      <c r="B825" s="151" t="s">
        <v>207</v>
      </c>
      <c r="C825" s="154" t="s">
        <v>572</v>
      </c>
      <c r="D825" s="159">
        <v>26874.38</v>
      </c>
      <c r="E825" s="159">
        <v>62000</v>
      </c>
      <c r="F825" s="159">
        <v>62000</v>
      </c>
      <c r="G825" s="159">
        <v>23364.61</v>
      </c>
      <c r="H825" s="157">
        <f t="shared" si="251"/>
        <v>0.86940089408574261</v>
      </c>
      <c r="I825" s="158">
        <f t="shared" si="246"/>
        <v>0.3768485483870968</v>
      </c>
      <c r="J825" s="118"/>
      <c r="K825" s="118"/>
      <c r="L825" s="118"/>
      <c r="M825" s="118"/>
      <c r="N825" s="118"/>
      <c r="O825" s="118"/>
      <c r="P825" s="118"/>
      <c r="Q825" s="118"/>
      <c r="R825" s="118"/>
      <c r="S825" s="118"/>
      <c r="T825" s="118"/>
      <c r="U825" s="118"/>
      <c r="V825" s="118"/>
      <c r="W825" s="118"/>
      <c r="X825" s="118"/>
      <c r="Y825" s="118"/>
      <c r="Z825" s="118"/>
    </row>
    <row r="826" spans="1:26" ht="15.75" customHeight="1" x14ac:dyDescent="0.25">
      <c r="A826" s="117"/>
      <c r="B826" s="151" t="s">
        <v>573</v>
      </c>
      <c r="C826" s="154" t="s">
        <v>574</v>
      </c>
      <c r="D826" s="159">
        <v>26874.38</v>
      </c>
      <c r="E826" s="159">
        <v>117000</v>
      </c>
      <c r="F826" s="159">
        <v>117000</v>
      </c>
      <c r="G826" s="159">
        <v>23364.61</v>
      </c>
      <c r="H826" s="157">
        <f t="shared" si="251"/>
        <v>0.86940089408574261</v>
      </c>
      <c r="I826" s="158">
        <f t="shared" si="246"/>
        <v>0.19969752136752136</v>
      </c>
      <c r="J826" s="118"/>
      <c r="K826" s="118"/>
      <c r="L826" s="118"/>
      <c r="M826" s="118"/>
      <c r="N826" s="118"/>
      <c r="O826" s="118"/>
      <c r="P826" s="118"/>
      <c r="Q826" s="118"/>
      <c r="R826" s="118"/>
      <c r="S826" s="118"/>
      <c r="T826" s="118"/>
      <c r="U826" s="118"/>
      <c r="V826" s="118"/>
      <c r="W826" s="118"/>
      <c r="X826" s="118"/>
      <c r="Y826" s="118"/>
      <c r="Z826" s="118"/>
    </row>
    <row r="827" spans="1:26" ht="15.75" customHeight="1" x14ac:dyDescent="0.25">
      <c r="A827" s="117"/>
      <c r="B827" s="151" t="s">
        <v>201</v>
      </c>
      <c r="C827" s="154" t="s">
        <v>575</v>
      </c>
      <c r="D827" s="159">
        <v>9000</v>
      </c>
      <c r="E827" s="159">
        <v>50000</v>
      </c>
      <c r="F827" s="159">
        <v>50000</v>
      </c>
      <c r="G827" s="159">
        <v>9500</v>
      </c>
      <c r="H827" s="157">
        <f t="shared" si="251"/>
        <v>1.0555555555555556</v>
      </c>
      <c r="I827" s="158">
        <f t="shared" si="246"/>
        <v>0.19</v>
      </c>
      <c r="J827" s="118"/>
      <c r="K827" s="118"/>
      <c r="L827" s="118"/>
      <c r="M827" s="118"/>
      <c r="N827" s="118"/>
      <c r="O827" s="118"/>
      <c r="P827" s="118"/>
      <c r="Q827" s="118"/>
      <c r="R827" s="118"/>
      <c r="S827" s="118"/>
      <c r="T827" s="118"/>
      <c r="U827" s="118"/>
      <c r="V827" s="118"/>
      <c r="W827" s="118"/>
      <c r="X827" s="118"/>
      <c r="Y827" s="118"/>
      <c r="Z827" s="118"/>
    </row>
    <row r="828" spans="1:26" ht="15.75" customHeight="1" x14ac:dyDescent="0.25">
      <c r="A828" s="117"/>
      <c r="B828" s="160">
        <v>1040</v>
      </c>
      <c r="C828" s="154" t="s">
        <v>576</v>
      </c>
      <c r="D828" s="159">
        <v>9000</v>
      </c>
      <c r="E828" s="159">
        <v>50000</v>
      </c>
      <c r="F828" s="159">
        <v>50000</v>
      </c>
      <c r="G828" s="159">
        <v>9500</v>
      </c>
      <c r="H828" s="157">
        <f t="shared" si="251"/>
        <v>1.0555555555555556</v>
      </c>
      <c r="I828" s="158">
        <f t="shared" si="246"/>
        <v>0.19</v>
      </c>
      <c r="J828" s="118"/>
      <c r="K828" s="118"/>
      <c r="L828" s="118"/>
      <c r="M828" s="118"/>
      <c r="N828" s="118"/>
      <c r="O828" s="118"/>
      <c r="P828" s="118"/>
      <c r="Q828" s="118"/>
      <c r="R828" s="118"/>
      <c r="S828" s="118"/>
      <c r="T828" s="118"/>
      <c r="U828" s="118"/>
      <c r="V828" s="118"/>
      <c r="W828" s="118"/>
      <c r="X828" s="118"/>
      <c r="Y828" s="118"/>
      <c r="Z828" s="118"/>
    </row>
    <row r="829" spans="1:26" ht="15.75" customHeight="1" x14ac:dyDescent="0.25">
      <c r="A829" s="117"/>
      <c r="B829" s="150"/>
      <c r="C829" s="150"/>
      <c r="D829" s="126"/>
      <c r="E829" s="119"/>
      <c r="F829" s="119"/>
      <c r="G829" s="119"/>
      <c r="H829" s="119"/>
      <c r="I829" s="118"/>
      <c r="J829" s="118"/>
      <c r="K829" s="118"/>
      <c r="L829" s="118"/>
      <c r="M829" s="118"/>
      <c r="N829" s="118"/>
      <c r="O829" s="118"/>
      <c r="P829" s="118"/>
      <c r="Q829" s="118"/>
      <c r="R829" s="118"/>
      <c r="S829" s="118"/>
      <c r="T829" s="118"/>
      <c r="U829" s="118"/>
      <c r="V829" s="118"/>
      <c r="W829" s="118"/>
      <c r="X829" s="118"/>
      <c r="Y829" s="118"/>
      <c r="Z829" s="118"/>
    </row>
    <row r="830" spans="1:26" ht="15.75" customHeight="1" x14ac:dyDescent="0.25">
      <c r="A830" s="117"/>
      <c r="B830" s="117"/>
      <c r="C830" s="118"/>
      <c r="D830" s="119"/>
      <c r="E830" s="118"/>
      <c r="F830" s="118"/>
      <c r="G830" s="118"/>
      <c r="H830" s="118"/>
      <c r="I830" s="118"/>
      <c r="J830" s="118"/>
      <c r="K830" s="118"/>
      <c r="L830" s="118"/>
      <c r="M830" s="118"/>
      <c r="N830" s="118"/>
      <c r="O830" s="118"/>
      <c r="P830" s="118"/>
      <c r="Q830" s="118"/>
      <c r="R830" s="118"/>
      <c r="S830" s="118"/>
      <c r="T830" s="118"/>
      <c r="U830" s="118"/>
      <c r="V830" s="118"/>
      <c r="W830" s="118"/>
      <c r="X830" s="118"/>
      <c r="Y830" s="118"/>
      <c r="Z830" s="118"/>
    </row>
    <row r="831" spans="1:26" ht="15.75" customHeight="1" x14ac:dyDescent="0.25">
      <c r="A831" s="117"/>
      <c r="B831" s="161"/>
      <c r="C831" s="161"/>
      <c r="D831" s="124"/>
      <c r="E831" s="124"/>
      <c r="F831" s="124"/>
      <c r="G831" s="124"/>
      <c r="H831" s="118"/>
      <c r="I831" s="118"/>
      <c r="J831" s="118"/>
      <c r="K831" s="118"/>
      <c r="L831" s="118"/>
      <c r="M831" s="118"/>
      <c r="N831" s="118"/>
      <c r="O831" s="118"/>
      <c r="P831" s="118"/>
      <c r="Q831" s="118"/>
      <c r="R831" s="118"/>
      <c r="S831" s="118"/>
      <c r="T831" s="118"/>
      <c r="U831" s="118"/>
      <c r="V831" s="118"/>
      <c r="W831" s="118"/>
      <c r="X831" s="118"/>
      <c r="Y831" s="118"/>
      <c r="Z831" s="118"/>
    </row>
    <row r="832" spans="1:26" ht="15.75" customHeight="1" x14ac:dyDescent="0.25">
      <c r="A832" s="117"/>
      <c r="B832" s="161"/>
      <c r="C832" s="187" t="s">
        <v>625</v>
      </c>
      <c r="D832" s="124"/>
      <c r="E832" s="124"/>
      <c r="F832" s="124"/>
      <c r="G832" s="124"/>
      <c r="H832" s="118"/>
      <c r="I832" s="118"/>
      <c r="J832" s="118"/>
      <c r="K832" s="118"/>
      <c r="L832" s="118"/>
      <c r="M832" s="118"/>
      <c r="N832" s="118"/>
      <c r="O832" s="118"/>
      <c r="P832" s="118"/>
      <c r="Q832" s="118"/>
      <c r="R832" s="118"/>
      <c r="S832" s="118"/>
      <c r="T832" s="118"/>
      <c r="U832" s="118"/>
      <c r="V832" s="118"/>
      <c r="W832" s="118"/>
      <c r="X832" s="118"/>
      <c r="Y832" s="118"/>
      <c r="Z832" s="118"/>
    </row>
    <row r="833" spans="1:26" ht="15.75" customHeight="1" x14ac:dyDescent="0.25">
      <c r="A833" s="117"/>
      <c r="B833" s="161"/>
      <c r="C833" s="187" t="s">
        <v>0</v>
      </c>
      <c r="D833" s="124"/>
      <c r="E833" s="124"/>
      <c r="F833" s="124"/>
      <c r="G833" s="124"/>
      <c r="H833" s="118"/>
      <c r="I833" s="118"/>
      <c r="J833" s="118"/>
      <c r="K833" s="118"/>
      <c r="L833" s="118"/>
      <c r="M833" s="118"/>
      <c r="N833" s="118"/>
      <c r="O833" s="118"/>
      <c r="P833" s="118"/>
      <c r="Q833" s="118"/>
      <c r="R833" s="118"/>
      <c r="S833" s="118"/>
      <c r="T833" s="118"/>
      <c r="U833" s="118"/>
      <c r="V833" s="118"/>
      <c r="W833" s="118"/>
      <c r="X833" s="118"/>
      <c r="Y833" s="118"/>
      <c r="Z833" s="118"/>
    </row>
    <row r="834" spans="1:26" ht="15.75" customHeight="1" x14ac:dyDescent="0.25">
      <c r="A834" s="117"/>
      <c r="B834" s="162" t="s">
        <v>475</v>
      </c>
      <c r="C834" s="162" t="s">
        <v>577</v>
      </c>
      <c r="D834" s="125" t="s">
        <v>192</v>
      </c>
      <c r="E834" s="125" t="s">
        <v>190</v>
      </c>
      <c r="F834" s="125" t="s">
        <v>191</v>
      </c>
      <c r="G834" s="125" t="s">
        <v>192</v>
      </c>
      <c r="H834" s="118"/>
      <c r="I834" s="118"/>
      <c r="J834" s="118"/>
      <c r="K834" s="118"/>
      <c r="L834" s="118"/>
      <c r="M834" s="118"/>
      <c r="N834" s="118"/>
      <c r="O834" s="118"/>
      <c r="P834" s="118"/>
      <c r="Q834" s="118"/>
      <c r="R834" s="118"/>
      <c r="S834" s="118"/>
      <c r="T834" s="118"/>
      <c r="U834" s="118"/>
      <c r="V834" s="118"/>
      <c r="W834" s="118"/>
      <c r="X834" s="118"/>
      <c r="Y834" s="118"/>
      <c r="Z834" s="118"/>
    </row>
    <row r="835" spans="1:26" ht="15.75" customHeight="1" x14ac:dyDescent="0.25">
      <c r="A835" s="117"/>
      <c r="B835" s="162"/>
      <c r="C835" s="162"/>
      <c r="D835" s="125" t="s">
        <v>477</v>
      </c>
      <c r="E835" s="125" t="s">
        <v>193</v>
      </c>
      <c r="F835" s="125" t="s">
        <v>194</v>
      </c>
      <c r="G835" s="125" t="s">
        <v>195</v>
      </c>
      <c r="H835" s="118"/>
      <c r="I835" s="118"/>
      <c r="J835" s="118"/>
      <c r="K835" s="118"/>
      <c r="L835" s="118"/>
      <c r="M835" s="118"/>
      <c r="N835" s="118"/>
      <c r="O835" s="118"/>
      <c r="P835" s="118"/>
      <c r="Q835" s="118"/>
      <c r="R835" s="118"/>
      <c r="S835" s="118"/>
      <c r="T835" s="118"/>
      <c r="U835" s="118"/>
      <c r="V835" s="118"/>
      <c r="W835" s="118"/>
      <c r="X835" s="118"/>
      <c r="Y835" s="118"/>
      <c r="Z835" s="118"/>
    </row>
    <row r="836" spans="1:26" ht="15.75" customHeight="1" x14ac:dyDescent="0.25">
      <c r="A836" s="117"/>
      <c r="B836" s="162"/>
      <c r="C836" s="162"/>
      <c r="D836" s="125"/>
      <c r="E836" s="125"/>
      <c r="F836" s="125"/>
      <c r="G836" s="125"/>
      <c r="H836" s="118"/>
      <c r="I836" s="118"/>
      <c r="J836" s="118"/>
      <c r="K836" s="118"/>
      <c r="L836" s="118"/>
      <c r="M836" s="118"/>
      <c r="N836" s="118"/>
      <c r="O836" s="118"/>
      <c r="P836" s="118"/>
      <c r="Q836" s="118"/>
      <c r="R836" s="118"/>
      <c r="S836" s="118"/>
      <c r="T836" s="118"/>
      <c r="U836" s="118"/>
      <c r="V836" s="118"/>
      <c r="W836" s="118"/>
      <c r="X836" s="118"/>
      <c r="Y836" s="118"/>
      <c r="Z836" s="118"/>
    </row>
    <row r="837" spans="1:26" ht="15.75" customHeight="1" x14ac:dyDescent="0.25">
      <c r="A837" s="117"/>
      <c r="B837" s="161"/>
      <c r="C837" s="162" t="s">
        <v>578</v>
      </c>
      <c r="D837" s="124"/>
      <c r="E837" s="124"/>
      <c r="F837" s="124"/>
      <c r="G837" s="124"/>
      <c r="H837" s="118"/>
      <c r="I837" s="118"/>
      <c r="J837" s="118"/>
      <c r="K837" s="118"/>
      <c r="L837" s="118"/>
      <c r="M837" s="118"/>
      <c r="N837" s="118"/>
      <c r="O837" s="118"/>
      <c r="P837" s="118"/>
      <c r="Q837" s="118"/>
      <c r="R837" s="118"/>
      <c r="S837" s="118"/>
      <c r="T837" s="118"/>
      <c r="U837" s="118"/>
      <c r="V837" s="118"/>
      <c r="W837" s="118"/>
      <c r="X837" s="118"/>
      <c r="Y837" s="118"/>
      <c r="Z837" s="118"/>
    </row>
    <row r="838" spans="1:26" ht="15.75" customHeight="1" x14ac:dyDescent="0.25">
      <c r="A838" s="117"/>
      <c r="B838" s="161" t="s">
        <v>579</v>
      </c>
      <c r="C838" s="161" t="s">
        <v>580</v>
      </c>
      <c r="D838" s="119">
        <v>1746945.57</v>
      </c>
      <c r="E838" s="119">
        <v>3752000</v>
      </c>
      <c r="F838" s="119">
        <v>3752000</v>
      </c>
      <c r="G838" s="119">
        <v>1737905.84</v>
      </c>
      <c r="H838" s="118"/>
      <c r="I838" s="118"/>
      <c r="J838" s="118"/>
      <c r="K838" s="118"/>
      <c r="L838" s="118"/>
      <c r="M838" s="118"/>
      <c r="N838" s="118"/>
      <c r="O838" s="118"/>
      <c r="P838" s="118"/>
      <c r="Q838" s="118"/>
      <c r="R838" s="118"/>
      <c r="S838" s="118"/>
      <c r="T838" s="118"/>
      <c r="U838" s="118"/>
      <c r="V838" s="118"/>
      <c r="W838" s="118"/>
      <c r="X838" s="118"/>
      <c r="Y838" s="118"/>
      <c r="Z838" s="118"/>
    </row>
    <row r="839" spans="1:26" ht="15.75" customHeight="1" x14ac:dyDescent="0.25">
      <c r="A839" s="117"/>
      <c r="B839" s="161" t="s">
        <v>581</v>
      </c>
      <c r="C839" s="161" t="s">
        <v>582</v>
      </c>
      <c r="D839" s="119">
        <v>54444.5</v>
      </c>
      <c r="E839" s="119">
        <v>128000</v>
      </c>
      <c r="F839" s="119">
        <v>128000</v>
      </c>
      <c r="G839" s="119">
        <v>22840.799999999999</v>
      </c>
      <c r="H839" s="118"/>
      <c r="I839" s="118"/>
      <c r="J839" s="118"/>
      <c r="K839" s="118"/>
      <c r="L839" s="118"/>
      <c r="M839" s="118"/>
      <c r="N839" s="118"/>
      <c r="O839" s="118"/>
      <c r="P839" s="118"/>
      <c r="Q839" s="118"/>
      <c r="R839" s="118"/>
      <c r="S839" s="118"/>
      <c r="T839" s="118"/>
      <c r="U839" s="118"/>
      <c r="V839" s="118"/>
      <c r="W839" s="118"/>
      <c r="X839" s="118"/>
      <c r="Y839" s="118"/>
      <c r="Z839" s="118"/>
    </row>
    <row r="840" spans="1:26" ht="15.75" customHeight="1" x14ac:dyDescent="0.25">
      <c r="A840" s="117"/>
      <c r="B840" s="163">
        <v>43</v>
      </c>
      <c r="C840" s="161" t="s">
        <v>583</v>
      </c>
      <c r="D840" s="119">
        <v>308533.65000000002</v>
      </c>
      <c r="E840" s="119">
        <v>487000</v>
      </c>
      <c r="F840" s="119">
        <v>487000</v>
      </c>
      <c r="G840" s="119">
        <v>270475.08</v>
      </c>
      <c r="H840" s="118"/>
      <c r="I840" s="118"/>
      <c r="J840" s="118"/>
      <c r="K840" s="118"/>
      <c r="L840" s="118"/>
      <c r="M840" s="118"/>
      <c r="N840" s="118"/>
      <c r="O840" s="118"/>
      <c r="P840" s="118"/>
      <c r="Q840" s="118"/>
      <c r="R840" s="118"/>
      <c r="S840" s="118"/>
      <c r="T840" s="118"/>
      <c r="U840" s="118"/>
      <c r="V840" s="118"/>
      <c r="W840" s="118"/>
      <c r="X840" s="118"/>
      <c r="Y840" s="118"/>
      <c r="Z840" s="118"/>
    </row>
    <row r="841" spans="1:26" ht="15.75" customHeight="1" x14ac:dyDescent="0.25">
      <c r="A841" s="117"/>
      <c r="B841" s="163">
        <v>52</v>
      </c>
      <c r="C841" s="161" t="s">
        <v>584</v>
      </c>
      <c r="D841" s="119">
        <v>1600</v>
      </c>
      <c r="E841" s="119">
        <v>170000</v>
      </c>
      <c r="F841" s="119">
        <v>170000</v>
      </c>
      <c r="G841" s="119">
        <v>600</v>
      </c>
      <c r="H841" s="118"/>
      <c r="I841" s="118"/>
      <c r="J841" s="118"/>
      <c r="K841" s="118"/>
      <c r="L841" s="118"/>
      <c r="M841" s="118"/>
      <c r="N841" s="118"/>
      <c r="O841" s="118"/>
      <c r="P841" s="118"/>
      <c r="Q841" s="118"/>
      <c r="R841" s="118"/>
      <c r="S841" s="118"/>
      <c r="T841" s="118"/>
      <c r="U841" s="118"/>
      <c r="V841" s="118"/>
      <c r="W841" s="118"/>
      <c r="X841" s="118"/>
      <c r="Y841" s="118"/>
      <c r="Z841" s="118"/>
    </row>
    <row r="842" spans="1:26" ht="15.75" customHeight="1" x14ac:dyDescent="0.25">
      <c r="A842" s="117"/>
      <c r="B842" s="118" t="s">
        <v>585</v>
      </c>
      <c r="C842" s="161" t="s">
        <v>586</v>
      </c>
      <c r="D842" s="119">
        <v>139286.07</v>
      </c>
      <c r="E842" s="119">
        <v>2230000</v>
      </c>
      <c r="F842" s="119">
        <v>2230000</v>
      </c>
      <c r="G842" s="119">
        <v>180092.92</v>
      </c>
      <c r="H842" s="118"/>
      <c r="I842" s="118"/>
      <c r="J842" s="118"/>
      <c r="K842" s="118"/>
      <c r="L842" s="118"/>
      <c r="M842" s="118"/>
      <c r="N842" s="118"/>
      <c r="O842" s="118"/>
      <c r="P842" s="118"/>
      <c r="Q842" s="118"/>
      <c r="R842" s="118"/>
      <c r="S842" s="118"/>
      <c r="T842" s="118"/>
      <c r="U842" s="118"/>
      <c r="V842" s="118"/>
      <c r="W842" s="118"/>
      <c r="X842" s="118"/>
      <c r="Y842" s="118"/>
      <c r="Z842" s="118"/>
    </row>
    <row r="843" spans="1:26" ht="15.75" customHeight="1" x14ac:dyDescent="0.25">
      <c r="A843" s="117"/>
      <c r="B843" s="163">
        <v>56</v>
      </c>
      <c r="C843" s="161" t="s">
        <v>587</v>
      </c>
      <c r="D843" s="119">
        <v>0</v>
      </c>
      <c r="E843" s="119">
        <v>3720000</v>
      </c>
      <c r="F843" s="119">
        <v>3720000</v>
      </c>
      <c r="G843" s="119">
        <v>0</v>
      </c>
      <c r="H843" s="118"/>
      <c r="I843" s="118"/>
      <c r="J843" s="118"/>
      <c r="K843" s="118"/>
      <c r="L843" s="118"/>
      <c r="M843" s="118"/>
      <c r="N843" s="118"/>
      <c r="O843" s="118"/>
      <c r="P843" s="118"/>
      <c r="Q843" s="118"/>
      <c r="R843" s="118"/>
      <c r="S843" s="118"/>
      <c r="T843" s="118"/>
      <c r="U843" s="118"/>
      <c r="V843" s="118"/>
      <c r="W843" s="118"/>
      <c r="X843" s="118"/>
      <c r="Y843" s="118"/>
      <c r="Z843" s="118"/>
    </row>
    <row r="844" spans="1:26" ht="15.75" customHeight="1" x14ac:dyDescent="0.25">
      <c r="A844" s="117"/>
      <c r="B844" s="161" t="s">
        <v>588</v>
      </c>
      <c r="C844" s="161" t="s">
        <v>589</v>
      </c>
      <c r="D844" s="119">
        <v>6410.64</v>
      </c>
      <c r="E844" s="119">
        <v>33000</v>
      </c>
      <c r="F844" s="119">
        <v>33000</v>
      </c>
      <c r="G844" s="119">
        <v>0</v>
      </c>
      <c r="H844" s="118"/>
      <c r="I844" s="118"/>
      <c r="J844" s="118"/>
      <c r="K844" s="118"/>
      <c r="L844" s="118"/>
      <c r="M844" s="118"/>
      <c r="N844" s="118"/>
      <c r="O844" s="118"/>
      <c r="P844" s="118"/>
      <c r="Q844" s="118"/>
      <c r="R844" s="118"/>
      <c r="S844" s="118"/>
      <c r="T844" s="118"/>
      <c r="U844" s="118"/>
      <c r="V844" s="118"/>
      <c r="W844" s="118"/>
      <c r="X844" s="118"/>
      <c r="Y844" s="118"/>
      <c r="Z844" s="118"/>
    </row>
    <row r="845" spans="1:26" ht="15.75" customHeight="1" x14ac:dyDescent="0.25">
      <c r="A845" s="117"/>
      <c r="B845" s="163">
        <v>81</v>
      </c>
      <c r="C845" s="161" t="s">
        <v>590</v>
      </c>
      <c r="D845" s="119">
        <v>0</v>
      </c>
      <c r="E845" s="119">
        <v>6280000</v>
      </c>
      <c r="F845" s="119">
        <v>6280000</v>
      </c>
      <c r="G845" s="119">
        <v>0</v>
      </c>
      <c r="H845" s="118"/>
      <c r="I845" s="118"/>
      <c r="J845" s="118"/>
      <c r="K845" s="118"/>
      <c r="L845" s="118"/>
      <c r="M845" s="118"/>
      <c r="N845" s="118"/>
      <c r="O845" s="118"/>
      <c r="P845" s="118"/>
      <c r="Q845" s="118"/>
      <c r="R845" s="118"/>
      <c r="S845" s="118"/>
      <c r="T845" s="118"/>
      <c r="U845" s="118"/>
      <c r="V845" s="118"/>
      <c r="W845" s="118"/>
      <c r="X845" s="118"/>
      <c r="Y845" s="118"/>
      <c r="Z845" s="118"/>
    </row>
    <row r="846" spans="1:26" ht="15.75" customHeight="1" x14ac:dyDescent="0.25">
      <c r="A846" s="117"/>
      <c r="B846" s="161"/>
      <c r="C846" s="161"/>
      <c r="D846" s="119"/>
      <c r="E846" s="119"/>
      <c r="F846" s="119"/>
      <c r="G846" s="119"/>
      <c r="H846" s="118"/>
      <c r="I846" s="118"/>
      <c r="J846" s="118"/>
      <c r="K846" s="118"/>
      <c r="L846" s="118"/>
      <c r="M846" s="118"/>
      <c r="N846" s="118"/>
      <c r="O846" s="118"/>
      <c r="P846" s="118"/>
      <c r="Q846" s="118"/>
      <c r="R846" s="118"/>
      <c r="S846" s="118"/>
      <c r="T846" s="118"/>
      <c r="U846" s="118"/>
      <c r="V846" s="118"/>
      <c r="W846" s="118"/>
      <c r="X846" s="118"/>
      <c r="Y846" s="118"/>
      <c r="Z846" s="118"/>
    </row>
    <row r="847" spans="1:26" ht="15.75" customHeight="1" x14ac:dyDescent="0.25">
      <c r="A847" s="117"/>
      <c r="B847" s="162" t="s">
        <v>591</v>
      </c>
      <c r="C847" s="162" t="s">
        <v>592</v>
      </c>
      <c r="D847" s="145">
        <v>2257220.4300000002</v>
      </c>
      <c r="E847" s="145">
        <v>16800000</v>
      </c>
      <c r="F847" s="145">
        <v>16800000</v>
      </c>
      <c r="G847" s="145">
        <v>2211914.64</v>
      </c>
      <c r="H847" s="118"/>
      <c r="I847" s="118"/>
      <c r="J847" s="118"/>
      <c r="K847" s="118"/>
      <c r="L847" s="118"/>
      <c r="M847" s="118"/>
      <c r="N847" s="118"/>
      <c r="O847" s="118"/>
      <c r="P847" s="118"/>
      <c r="Q847" s="118"/>
      <c r="R847" s="118"/>
      <c r="S847" s="118"/>
      <c r="T847" s="118"/>
      <c r="U847" s="118"/>
      <c r="V847" s="118"/>
      <c r="W847" s="118"/>
      <c r="X847" s="118"/>
      <c r="Y847" s="118"/>
      <c r="Z847" s="118"/>
    </row>
    <row r="848" spans="1:26" ht="15.75" customHeight="1" x14ac:dyDescent="0.25">
      <c r="A848" s="117"/>
      <c r="B848" s="162"/>
      <c r="C848" s="162"/>
      <c r="D848" s="164"/>
      <c r="E848" s="164"/>
      <c r="F848" s="164"/>
      <c r="G848" s="164"/>
      <c r="H848" s="118"/>
      <c r="I848" s="118"/>
      <c r="J848" s="118"/>
      <c r="K848" s="118"/>
      <c r="L848" s="118"/>
      <c r="M848" s="118"/>
      <c r="N848" s="118"/>
      <c r="O848" s="118"/>
      <c r="P848" s="118"/>
      <c r="Q848" s="118"/>
      <c r="R848" s="118"/>
      <c r="S848" s="118"/>
      <c r="T848" s="118"/>
      <c r="U848" s="118"/>
      <c r="V848" s="118"/>
      <c r="W848" s="118"/>
      <c r="X848" s="118"/>
      <c r="Y848" s="118"/>
      <c r="Z848" s="118"/>
    </row>
    <row r="849" spans="1:26" ht="15.75" customHeight="1" x14ac:dyDescent="0.25">
      <c r="A849" s="117"/>
      <c r="B849" s="161"/>
      <c r="C849" s="162" t="s">
        <v>593</v>
      </c>
      <c r="D849" s="124"/>
      <c r="E849" s="124"/>
      <c r="F849" s="124"/>
      <c r="G849" s="124"/>
      <c r="H849" s="118"/>
      <c r="I849" s="118"/>
      <c r="J849" s="118"/>
      <c r="K849" s="118"/>
      <c r="L849" s="118"/>
      <c r="M849" s="118"/>
      <c r="N849" s="118"/>
      <c r="O849" s="118"/>
      <c r="P849" s="118"/>
      <c r="Q849" s="118"/>
      <c r="R849" s="118"/>
      <c r="S849" s="118"/>
      <c r="T849" s="118"/>
      <c r="U849" s="118"/>
      <c r="V849" s="118"/>
      <c r="W849" s="118"/>
      <c r="X849" s="118"/>
      <c r="Y849" s="118"/>
      <c r="Z849" s="118"/>
    </row>
    <row r="850" spans="1:26" ht="15.75" customHeight="1" x14ac:dyDescent="0.25">
      <c r="A850" s="117"/>
      <c r="B850" s="161" t="s">
        <v>579</v>
      </c>
      <c r="C850" s="161" t="s">
        <v>580</v>
      </c>
      <c r="D850" s="119">
        <v>921338.76</v>
      </c>
      <c r="E850" s="119">
        <v>3752000</v>
      </c>
      <c r="F850" s="119">
        <v>3752000</v>
      </c>
      <c r="G850" s="119">
        <v>1263620.26</v>
      </c>
      <c r="H850" s="118"/>
      <c r="I850" s="118"/>
      <c r="J850" s="118"/>
      <c r="K850" s="118"/>
      <c r="L850" s="118"/>
      <c r="M850" s="118"/>
      <c r="N850" s="118"/>
      <c r="O850" s="118"/>
      <c r="P850" s="118"/>
      <c r="Q850" s="118"/>
      <c r="R850" s="118"/>
      <c r="S850" s="118"/>
      <c r="T850" s="118"/>
      <c r="U850" s="118"/>
      <c r="V850" s="118"/>
      <c r="W850" s="118"/>
      <c r="X850" s="118"/>
      <c r="Y850" s="118"/>
      <c r="Z850" s="118"/>
    </row>
    <row r="851" spans="1:26" ht="15.75" customHeight="1" x14ac:dyDescent="0.25">
      <c r="A851" s="117"/>
      <c r="B851" s="161" t="s">
        <v>581</v>
      </c>
      <c r="C851" s="161" t="s">
        <v>582</v>
      </c>
      <c r="D851" s="119">
        <v>54444.5</v>
      </c>
      <c r="E851" s="119">
        <v>128000</v>
      </c>
      <c r="F851" s="119">
        <v>128000</v>
      </c>
      <c r="G851" s="119">
        <v>22840.799999999999</v>
      </c>
      <c r="H851" s="118"/>
      <c r="I851" s="118"/>
      <c r="J851" s="118"/>
      <c r="K851" s="118"/>
      <c r="L851" s="118"/>
      <c r="M851" s="118"/>
      <c r="N851" s="118"/>
      <c r="O851" s="118"/>
      <c r="P851" s="118"/>
      <c r="Q851" s="118"/>
      <c r="R851" s="118"/>
      <c r="S851" s="118"/>
      <c r="T851" s="118"/>
      <c r="U851" s="118"/>
      <c r="V851" s="118"/>
      <c r="W851" s="118"/>
      <c r="X851" s="118"/>
      <c r="Y851" s="118"/>
      <c r="Z851" s="118"/>
    </row>
    <row r="852" spans="1:26" ht="15.75" customHeight="1" x14ac:dyDescent="0.25">
      <c r="A852" s="117"/>
      <c r="B852" s="163">
        <v>43</v>
      </c>
      <c r="C852" s="161" t="s">
        <v>583</v>
      </c>
      <c r="D852" s="119">
        <v>203987.35</v>
      </c>
      <c r="E852" s="119">
        <v>487000</v>
      </c>
      <c r="F852" s="119">
        <v>487000</v>
      </c>
      <c r="G852" s="119">
        <v>270475.08</v>
      </c>
      <c r="H852" s="118"/>
      <c r="I852" s="118"/>
      <c r="J852" s="118"/>
      <c r="K852" s="118"/>
      <c r="L852" s="118"/>
      <c r="M852" s="118"/>
      <c r="N852" s="118"/>
      <c r="O852" s="118"/>
      <c r="P852" s="118"/>
      <c r="Q852" s="118"/>
      <c r="R852" s="118"/>
      <c r="S852" s="118"/>
      <c r="T852" s="118"/>
      <c r="U852" s="118"/>
      <c r="V852" s="118"/>
      <c r="W852" s="118"/>
      <c r="X852" s="118"/>
      <c r="Y852" s="118"/>
      <c r="Z852" s="118"/>
    </row>
    <row r="853" spans="1:26" ht="15.75" customHeight="1" x14ac:dyDescent="0.25">
      <c r="A853" s="117"/>
      <c r="B853" s="163">
        <v>52</v>
      </c>
      <c r="C853" s="161" t="s">
        <v>594</v>
      </c>
      <c r="D853" s="119">
        <v>1600</v>
      </c>
      <c r="E853" s="119">
        <v>170000</v>
      </c>
      <c r="F853" s="119">
        <v>170000</v>
      </c>
      <c r="G853" s="119">
        <v>600</v>
      </c>
      <c r="H853" s="118"/>
      <c r="I853" s="118"/>
      <c r="J853" s="118"/>
      <c r="K853" s="118"/>
      <c r="L853" s="118"/>
      <c r="M853" s="118"/>
      <c r="N853" s="118"/>
      <c r="O853" s="118"/>
      <c r="P853" s="118"/>
      <c r="Q853" s="118"/>
      <c r="R853" s="118"/>
      <c r="S853" s="118"/>
      <c r="T853" s="118"/>
      <c r="U853" s="118"/>
      <c r="V853" s="118"/>
      <c r="W853" s="118"/>
      <c r="X853" s="118"/>
      <c r="Y853" s="118"/>
      <c r="Z853" s="118"/>
    </row>
    <row r="854" spans="1:26" ht="15.75" customHeight="1" x14ac:dyDescent="0.25">
      <c r="A854" s="117"/>
      <c r="B854" s="161" t="s">
        <v>585</v>
      </c>
      <c r="C854" s="161" t="s">
        <v>595</v>
      </c>
      <c r="D854" s="119">
        <v>139286.07</v>
      </c>
      <c r="E854" s="119">
        <v>2230000</v>
      </c>
      <c r="F854" s="119">
        <v>2230000</v>
      </c>
      <c r="G854" s="119">
        <v>180092.92</v>
      </c>
      <c r="H854" s="118"/>
      <c r="I854" s="118"/>
      <c r="J854" s="118"/>
      <c r="K854" s="118"/>
      <c r="L854" s="118"/>
      <c r="M854" s="118"/>
      <c r="N854" s="118"/>
      <c r="O854" s="118"/>
      <c r="P854" s="118"/>
      <c r="Q854" s="118"/>
      <c r="R854" s="118"/>
      <c r="S854" s="118"/>
      <c r="T854" s="118"/>
      <c r="U854" s="118"/>
      <c r="V854" s="118"/>
      <c r="W854" s="118"/>
      <c r="X854" s="118"/>
      <c r="Y854" s="118"/>
      <c r="Z854" s="118"/>
    </row>
    <row r="855" spans="1:26" ht="15.75" customHeight="1" x14ac:dyDescent="0.25">
      <c r="A855" s="117"/>
      <c r="B855" s="163">
        <v>56</v>
      </c>
      <c r="C855" s="161" t="s">
        <v>587</v>
      </c>
      <c r="D855" s="119">
        <v>0</v>
      </c>
      <c r="E855" s="119">
        <v>3720000</v>
      </c>
      <c r="F855" s="119">
        <v>3720000</v>
      </c>
      <c r="G855" s="119">
        <v>0</v>
      </c>
      <c r="H855" s="118"/>
      <c r="I855" s="118"/>
      <c r="J855" s="118"/>
      <c r="K855" s="118"/>
      <c r="L855" s="118"/>
      <c r="M855" s="118"/>
      <c r="N855" s="118"/>
      <c r="O855" s="118"/>
      <c r="P855" s="118"/>
      <c r="Q855" s="118"/>
      <c r="R855" s="118"/>
      <c r="S855" s="118"/>
      <c r="T855" s="118"/>
      <c r="U855" s="118"/>
      <c r="V855" s="118"/>
      <c r="W855" s="118"/>
      <c r="X855" s="118"/>
      <c r="Y855" s="118"/>
      <c r="Z855" s="118"/>
    </row>
    <row r="856" spans="1:26" ht="15.75" customHeight="1" x14ac:dyDescent="0.25">
      <c r="A856" s="117"/>
      <c r="B856" s="161" t="s">
        <v>588</v>
      </c>
      <c r="C856" s="161" t="s">
        <v>589</v>
      </c>
      <c r="D856" s="119">
        <v>3289.35</v>
      </c>
      <c r="E856" s="119">
        <v>33000</v>
      </c>
      <c r="F856" s="119">
        <v>33000</v>
      </c>
      <c r="G856" s="119">
        <v>0</v>
      </c>
      <c r="H856" s="118"/>
      <c r="I856" s="118"/>
      <c r="J856" s="118"/>
      <c r="K856" s="118"/>
      <c r="L856" s="118"/>
      <c r="M856" s="118"/>
      <c r="N856" s="118"/>
      <c r="O856" s="118"/>
      <c r="P856" s="118"/>
      <c r="Q856" s="118"/>
      <c r="R856" s="118"/>
      <c r="S856" s="118"/>
      <c r="T856" s="118"/>
      <c r="U856" s="118"/>
      <c r="V856" s="118"/>
      <c r="W856" s="118"/>
      <c r="X856" s="118"/>
      <c r="Y856" s="118"/>
      <c r="Z856" s="118"/>
    </row>
    <row r="857" spans="1:26" ht="15.75" customHeight="1" x14ac:dyDescent="0.25">
      <c r="A857" s="117"/>
      <c r="B857" s="163">
        <v>81</v>
      </c>
      <c r="C857" s="161" t="s">
        <v>596</v>
      </c>
      <c r="D857" s="119">
        <v>0</v>
      </c>
      <c r="E857" s="119">
        <v>6280000</v>
      </c>
      <c r="F857" s="119">
        <v>6280000</v>
      </c>
      <c r="G857" s="119">
        <v>0</v>
      </c>
      <c r="H857" s="118"/>
      <c r="I857" s="118"/>
      <c r="J857" s="118"/>
      <c r="K857" s="118"/>
      <c r="L857" s="118"/>
      <c r="M857" s="118"/>
      <c r="N857" s="118"/>
      <c r="O857" s="118"/>
      <c r="P857" s="118"/>
      <c r="Q857" s="118"/>
      <c r="R857" s="118"/>
      <c r="S857" s="118"/>
      <c r="T857" s="118"/>
      <c r="U857" s="118"/>
      <c r="V857" s="118"/>
      <c r="W857" s="118"/>
      <c r="X857" s="118"/>
      <c r="Y857" s="118"/>
      <c r="Z857" s="118"/>
    </row>
    <row r="858" spans="1:26" ht="15.75" customHeight="1" x14ac:dyDescent="0.25">
      <c r="A858" s="117"/>
      <c r="B858" s="162"/>
      <c r="C858" s="162"/>
      <c r="D858" s="145"/>
      <c r="E858" s="145"/>
      <c r="F858" s="145"/>
      <c r="G858" s="145"/>
      <c r="H858" s="118"/>
      <c r="I858" s="118"/>
      <c r="J858" s="118"/>
      <c r="K858" s="118"/>
      <c r="L858" s="118"/>
      <c r="M858" s="118"/>
      <c r="N858" s="118"/>
      <c r="O858" s="118"/>
      <c r="P858" s="118"/>
      <c r="Q858" s="118"/>
      <c r="R858" s="118"/>
      <c r="S858" s="118"/>
      <c r="T858" s="118"/>
      <c r="U858" s="118"/>
      <c r="V858" s="118"/>
      <c r="W858" s="118"/>
      <c r="X858" s="118"/>
      <c r="Y858" s="118"/>
      <c r="Z858" s="118"/>
    </row>
    <row r="859" spans="1:26" ht="15.75" customHeight="1" x14ac:dyDescent="0.25">
      <c r="A859" s="117"/>
      <c r="B859" s="162" t="s">
        <v>591</v>
      </c>
      <c r="C859" s="162" t="s">
        <v>597</v>
      </c>
      <c r="D859" s="145">
        <v>1323946.03</v>
      </c>
      <c r="E859" s="145">
        <v>16800000</v>
      </c>
      <c r="F859" s="145">
        <v>16800000</v>
      </c>
      <c r="G859" s="145">
        <v>1714788.26</v>
      </c>
      <c r="H859" s="118"/>
      <c r="I859" s="118"/>
      <c r="J859" s="118"/>
      <c r="K859" s="118"/>
      <c r="L859" s="118"/>
      <c r="M859" s="118"/>
      <c r="N859" s="118"/>
      <c r="O859" s="118"/>
      <c r="P859" s="118"/>
      <c r="Q859" s="118"/>
      <c r="R859" s="118"/>
      <c r="S859" s="118"/>
      <c r="T859" s="118"/>
      <c r="U859" s="118"/>
      <c r="V859" s="118"/>
      <c r="W859" s="118"/>
      <c r="X859" s="118"/>
      <c r="Y859" s="118"/>
      <c r="Z859" s="118"/>
    </row>
    <row r="860" spans="1:26" ht="15.75" customHeight="1" x14ac:dyDescent="0.25">
      <c r="A860" s="3"/>
      <c r="B860" s="3"/>
      <c r="D860" s="2"/>
    </row>
    <row r="861" spans="1:26" ht="15.75" customHeight="1" x14ac:dyDescent="0.25">
      <c r="A861" s="3"/>
      <c r="B861" s="3"/>
      <c r="D861" s="2"/>
    </row>
    <row r="862" spans="1:26" ht="15.75" customHeight="1" x14ac:dyDescent="0.25">
      <c r="A862" s="3"/>
      <c r="B862" s="3"/>
      <c r="D862" s="2"/>
    </row>
    <row r="863" spans="1:26" ht="15.75" customHeight="1" x14ac:dyDescent="0.25">
      <c r="A863" s="3"/>
      <c r="B863" s="3"/>
      <c r="C863" s="165" t="s">
        <v>598</v>
      </c>
      <c r="D863" s="2"/>
    </row>
    <row r="864" spans="1:26" ht="15.75" customHeight="1" x14ac:dyDescent="0.25">
      <c r="A864" s="3"/>
      <c r="B864" s="17" t="s">
        <v>599</v>
      </c>
      <c r="D864" s="2"/>
    </row>
    <row r="865" spans="1:6" ht="15.75" customHeight="1" x14ac:dyDescent="0.25">
      <c r="A865" s="3"/>
      <c r="B865" s="17" t="s">
        <v>600</v>
      </c>
      <c r="D865" s="2"/>
    </row>
    <row r="866" spans="1:6" ht="15.75" customHeight="1" x14ac:dyDescent="0.25">
      <c r="A866" s="3"/>
      <c r="B866" s="3"/>
      <c r="D866" s="2"/>
    </row>
    <row r="867" spans="1:6" ht="15.75" customHeight="1" x14ac:dyDescent="0.25">
      <c r="A867" s="3"/>
      <c r="B867" s="3"/>
      <c r="D867" s="2"/>
    </row>
    <row r="868" spans="1:6" ht="15.75" customHeight="1" x14ac:dyDescent="0.25">
      <c r="A868" s="3" t="s">
        <v>601</v>
      </c>
      <c r="B868" s="3" t="s">
        <v>630</v>
      </c>
      <c r="D868" s="2"/>
    </row>
    <row r="869" spans="1:6" ht="15.75" customHeight="1" x14ac:dyDescent="0.25">
      <c r="A869" s="3" t="s">
        <v>602</v>
      </c>
      <c r="B869" s="3" t="s">
        <v>603</v>
      </c>
      <c r="D869" s="2"/>
    </row>
    <row r="870" spans="1:6" ht="15.75" customHeight="1" x14ac:dyDescent="0.25">
      <c r="A870" s="184" t="s">
        <v>186</v>
      </c>
      <c r="B870" s="184" t="s">
        <v>626</v>
      </c>
      <c r="D870" s="2"/>
    </row>
    <row r="871" spans="1:6" ht="15.75" customHeight="1" x14ac:dyDescent="0.25">
      <c r="A871" s="3"/>
      <c r="B871" s="3"/>
      <c r="D871" s="2"/>
      <c r="F871" s="174" t="s">
        <v>627</v>
      </c>
    </row>
    <row r="872" spans="1:6" ht="15.75" customHeight="1" x14ac:dyDescent="0.25">
      <c r="A872" s="3"/>
      <c r="B872" s="3"/>
      <c r="D872" s="2"/>
      <c r="F872" s="174" t="s">
        <v>628</v>
      </c>
    </row>
    <row r="873" spans="1:6" ht="15.75" customHeight="1" x14ac:dyDescent="0.25">
      <c r="A873" s="3"/>
      <c r="B873" s="3"/>
      <c r="D873" s="2"/>
    </row>
    <row r="874" spans="1:6" ht="15.75" customHeight="1" x14ac:dyDescent="0.25">
      <c r="A874" s="3"/>
      <c r="B874" s="3"/>
      <c r="D874" s="2"/>
    </row>
    <row r="875" spans="1:6" ht="15.75" customHeight="1" x14ac:dyDescent="0.25">
      <c r="A875" s="3"/>
      <c r="B875" s="3"/>
      <c r="D875" s="2"/>
    </row>
    <row r="876" spans="1:6" ht="15.75" customHeight="1" x14ac:dyDescent="0.25">
      <c r="A876" s="3"/>
      <c r="B876" s="3"/>
      <c r="D876" s="2"/>
    </row>
    <row r="877" spans="1:6" ht="15.75" customHeight="1" x14ac:dyDescent="0.25">
      <c r="A877" s="3"/>
      <c r="B877" s="3"/>
      <c r="D877" s="2"/>
    </row>
    <row r="878" spans="1:6" ht="15.75" customHeight="1" x14ac:dyDescent="0.25">
      <c r="A878" s="3"/>
      <c r="B878" s="3"/>
      <c r="D878" s="2"/>
    </row>
    <row r="879" spans="1:6" ht="15.75" customHeight="1" x14ac:dyDescent="0.25">
      <c r="A879" s="3"/>
      <c r="B879" s="3"/>
      <c r="D879" s="2"/>
    </row>
    <row r="880" spans="1:6" ht="15.75" customHeight="1" x14ac:dyDescent="0.25">
      <c r="A880" s="3"/>
      <c r="B880" s="3"/>
      <c r="D880" s="2"/>
    </row>
    <row r="881" spans="1:4" ht="15.75" customHeight="1" x14ac:dyDescent="0.25">
      <c r="A881" s="3"/>
      <c r="B881" s="3"/>
      <c r="D881" s="2"/>
    </row>
    <row r="882" spans="1:4" ht="15.75" customHeight="1" x14ac:dyDescent="0.25">
      <c r="A882" s="3"/>
      <c r="B882" s="3"/>
      <c r="D882" s="2"/>
    </row>
    <row r="883" spans="1:4" ht="15.75" customHeight="1" x14ac:dyDescent="0.25">
      <c r="A883" s="3"/>
      <c r="B883" s="3"/>
      <c r="D883" s="2"/>
    </row>
    <row r="884" spans="1:4" ht="15.75" customHeight="1" x14ac:dyDescent="0.25">
      <c r="A884" s="3"/>
      <c r="B884" s="3"/>
      <c r="D884" s="2"/>
    </row>
    <row r="885" spans="1:4" ht="15.75" customHeight="1" x14ac:dyDescent="0.25">
      <c r="A885" s="3"/>
      <c r="B885" s="3"/>
      <c r="D885" s="2"/>
    </row>
    <row r="886" spans="1:4" ht="15.75" customHeight="1" x14ac:dyDescent="0.25">
      <c r="A886" s="3"/>
      <c r="B886" s="3"/>
      <c r="D886" s="2"/>
    </row>
    <row r="887" spans="1:4" ht="15.75" customHeight="1" x14ac:dyDescent="0.25">
      <c r="A887" s="3"/>
      <c r="B887" s="3"/>
      <c r="D887" s="2"/>
    </row>
    <row r="888" spans="1:4" ht="15.75" customHeight="1" x14ac:dyDescent="0.25">
      <c r="A888" s="3"/>
      <c r="B888" s="3"/>
      <c r="D888" s="2"/>
    </row>
    <row r="889" spans="1:4" ht="15.75" customHeight="1" x14ac:dyDescent="0.25">
      <c r="A889" s="3"/>
      <c r="B889" s="3"/>
      <c r="D889" s="2"/>
    </row>
    <row r="890" spans="1:4" ht="15.75" customHeight="1" x14ac:dyDescent="0.25">
      <c r="A890" s="3"/>
      <c r="B890" s="3"/>
      <c r="D890" s="2"/>
    </row>
    <row r="891" spans="1:4" ht="15.75" customHeight="1" x14ac:dyDescent="0.25">
      <c r="A891" s="3"/>
      <c r="B891" s="3"/>
      <c r="D891" s="2"/>
    </row>
    <row r="892" spans="1:4" ht="15.75" customHeight="1" x14ac:dyDescent="0.25">
      <c r="A892" s="3"/>
      <c r="B892" s="3"/>
      <c r="D892" s="2"/>
    </row>
    <row r="893" spans="1:4" ht="15.75" customHeight="1" x14ac:dyDescent="0.25">
      <c r="A893" s="3"/>
      <c r="B893" s="3"/>
      <c r="D893" s="2"/>
    </row>
    <row r="894" spans="1:4" ht="15.75" customHeight="1" x14ac:dyDescent="0.25">
      <c r="A894" s="3"/>
      <c r="B894" s="3"/>
      <c r="D894" s="2"/>
    </row>
    <row r="895" spans="1:4" ht="15.75" customHeight="1" x14ac:dyDescent="0.25">
      <c r="A895" s="3"/>
      <c r="B895" s="3"/>
      <c r="D895" s="2"/>
    </row>
    <row r="896" spans="1:4" ht="15.75" customHeight="1" x14ac:dyDescent="0.25">
      <c r="A896" s="3"/>
      <c r="B896" s="3"/>
      <c r="D896" s="2"/>
    </row>
    <row r="897" spans="1:4" ht="15.75" customHeight="1" x14ac:dyDescent="0.25">
      <c r="A897" s="3"/>
      <c r="B897" s="3"/>
      <c r="D897" s="2"/>
    </row>
    <row r="898" spans="1:4" ht="15.75" customHeight="1" x14ac:dyDescent="0.25">
      <c r="A898" s="3"/>
      <c r="B898" s="3"/>
      <c r="D898" s="2"/>
    </row>
    <row r="899" spans="1:4" ht="15.75" customHeight="1" x14ac:dyDescent="0.25">
      <c r="A899" s="3"/>
      <c r="B899" s="3"/>
      <c r="D899" s="2"/>
    </row>
    <row r="900" spans="1:4" ht="15.75" customHeight="1" x14ac:dyDescent="0.25">
      <c r="A900" s="3"/>
      <c r="B900" s="3"/>
      <c r="D900" s="2"/>
    </row>
    <row r="901" spans="1:4" ht="15.75" customHeight="1" x14ac:dyDescent="0.25">
      <c r="A901" s="3"/>
      <c r="B901" s="3"/>
      <c r="D901" s="2"/>
    </row>
    <row r="902" spans="1:4" ht="15.75" customHeight="1" x14ac:dyDescent="0.25">
      <c r="A902" s="3"/>
      <c r="B902" s="3"/>
      <c r="D902" s="2"/>
    </row>
    <row r="903" spans="1:4" ht="15.75" customHeight="1" x14ac:dyDescent="0.25">
      <c r="A903" s="3"/>
      <c r="B903" s="3"/>
      <c r="D903" s="2"/>
    </row>
    <row r="904" spans="1:4" ht="15.75" customHeight="1" x14ac:dyDescent="0.25">
      <c r="A904" s="3"/>
      <c r="B904" s="3"/>
      <c r="D904" s="2"/>
    </row>
    <row r="905" spans="1:4" ht="15.75" customHeight="1" x14ac:dyDescent="0.25">
      <c r="A905" s="3"/>
      <c r="B905" s="3"/>
      <c r="D905" s="2"/>
    </row>
    <row r="906" spans="1:4" ht="15.75" customHeight="1" x14ac:dyDescent="0.25">
      <c r="A906" s="3"/>
      <c r="B906" s="3"/>
      <c r="D906" s="2"/>
    </row>
    <row r="907" spans="1:4" ht="15.75" customHeight="1" x14ac:dyDescent="0.25">
      <c r="A907" s="3"/>
      <c r="B907" s="3"/>
      <c r="D907" s="2"/>
    </row>
    <row r="908" spans="1:4" ht="15.75" customHeight="1" x14ac:dyDescent="0.25">
      <c r="A908" s="3"/>
      <c r="B908" s="3"/>
      <c r="D908" s="2"/>
    </row>
    <row r="909" spans="1:4" ht="15.75" customHeight="1" x14ac:dyDescent="0.25">
      <c r="A909" s="3"/>
      <c r="B909" s="3"/>
      <c r="D909" s="2"/>
    </row>
    <row r="910" spans="1:4" ht="15.75" customHeight="1" x14ac:dyDescent="0.25">
      <c r="A910" s="3"/>
      <c r="B910" s="3"/>
      <c r="D910" s="2"/>
    </row>
    <row r="911" spans="1:4" ht="15.75" customHeight="1" x14ac:dyDescent="0.25">
      <c r="A911" s="3"/>
      <c r="B911" s="3"/>
      <c r="D911" s="2"/>
    </row>
    <row r="912" spans="1:4" ht="15.75" customHeight="1" x14ac:dyDescent="0.25">
      <c r="A912" s="3"/>
      <c r="B912" s="3"/>
      <c r="D912" s="2"/>
    </row>
    <row r="913" spans="1:4" ht="15.75" customHeight="1" x14ac:dyDescent="0.25">
      <c r="A913" s="3"/>
      <c r="B913" s="3"/>
      <c r="D913" s="2"/>
    </row>
    <row r="914" spans="1:4" ht="15.75" customHeight="1" x14ac:dyDescent="0.25">
      <c r="A914" s="3"/>
      <c r="B914" s="3"/>
      <c r="D914" s="2"/>
    </row>
    <row r="915" spans="1:4" ht="15.75" customHeight="1" x14ac:dyDescent="0.25">
      <c r="A915" s="3"/>
      <c r="B915" s="3"/>
      <c r="D915" s="2"/>
    </row>
    <row r="916" spans="1:4" ht="15.75" customHeight="1" x14ac:dyDescent="0.25">
      <c r="A916" s="3"/>
      <c r="B916" s="3"/>
      <c r="D916" s="2"/>
    </row>
    <row r="917" spans="1:4" ht="15.75" customHeight="1" x14ac:dyDescent="0.25">
      <c r="A917" s="3"/>
      <c r="B917" s="3"/>
      <c r="D917" s="2"/>
    </row>
    <row r="918" spans="1:4" ht="15.75" customHeight="1" x14ac:dyDescent="0.25">
      <c r="A918" s="3"/>
      <c r="B918" s="3"/>
      <c r="D918" s="2"/>
    </row>
    <row r="919" spans="1:4" ht="15.75" customHeight="1" x14ac:dyDescent="0.25">
      <c r="A919" s="3"/>
      <c r="B919" s="3"/>
      <c r="D919" s="2"/>
    </row>
    <row r="920" spans="1:4" ht="15.75" customHeight="1" x14ac:dyDescent="0.25">
      <c r="A920" s="3"/>
      <c r="B920" s="3"/>
      <c r="D920" s="2"/>
    </row>
    <row r="921" spans="1:4" ht="15.75" customHeight="1" x14ac:dyDescent="0.25">
      <c r="A921" s="3"/>
      <c r="B921" s="3"/>
      <c r="D921" s="2"/>
    </row>
    <row r="922" spans="1:4" ht="15.75" customHeight="1" x14ac:dyDescent="0.25">
      <c r="A922" s="3"/>
      <c r="B922" s="3"/>
      <c r="D922" s="2"/>
    </row>
    <row r="923" spans="1:4" ht="15.75" customHeight="1" x14ac:dyDescent="0.25">
      <c r="A923" s="3"/>
      <c r="B923" s="3"/>
      <c r="D923" s="2"/>
    </row>
    <row r="924" spans="1:4" ht="15.75" customHeight="1" x14ac:dyDescent="0.25">
      <c r="A924" s="3"/>
      <c r="B924" s="3"/>
      <c r="D924" s="2"/>
    </row>
    <row r="925" spans="1:4" ht="15.75" customHeight="1" x14ac:dyDescent="0.25">
      <c r="A925" s="3"/>
      <c r="B925" s="3"/>
      <c r="D925" s="2"/>
    </row>
    <row r="926" spans="1:4" ht="15.75" customHeight="1" x14ac:dyDescent="0.25">
      <c r="A926" s="3"/>
      <c r="B926" s="3"/>
      <c r="D926" s="2"/>
    </row>
    <row r="927" spans="1:4" ht="15.75" customHeight="1" x14ac:dyDescent="0.25">
      <c r="A927" s="3"/>
      <c r="B927" s="3"/>
      <c r="D927" s="2"/>
    </row>
    <row r="928" spans="1:4" ht="15.75" customHeight="1" x14ac:dyDescent="0.25">
      <c r="A928" s="3"/>
      <c r="B928" s="3"/>
      <c r="D928" s="2"/>
    </row>
    <row r="929" spans="1:4" ht="15.75" customHeight="1" x14ac:dyDescent="0.25">
      <c r="A929" s="3"/>
      <c r="B929" s="3"/>
      <c r="D929" s="2"/>
    </row>
    <row r="930" spans="1:4" ht="15.75" customHeight="1" x14ac:dyDescent="0.25">
      <c r="A930" s="3"/>
      <c r="B930" s="3"/>
      <c r="D930" s="2"/>
    </row>
    <row r="931" spans="1:4" ht="15.75" customHeight="1" x14ac:dyDescent="0.25">
      <c r="A931" s="3"/>
      <c r="B931" s="3"/>
      <c r="D931" s="2"/>
    </row>
    <row r="932" spans="1:4" ht="15.75" customHeight="1" x14ac:dyDescent="0.25">
      <c r="A932" s="3"/>
      <c r="B932" s="3"/>
      <c r="D932" s="2"/>
    </row>
    <row r="933" spans="1:4" ht="15.75" customHeight="1" x14ac:dyDescent="0.25">
      <c r="A933" s="3"/>
      <c r="B933" s="3"/>
      <c r="D933" s="2"/>
    </row>
    <row r="934" spans="1:4" ht="15.75" customHeight="1" x14ac:dyDescent="0.25">
      <c r="A934" s="3"/>
      <c r="B934" s="3"/>
      <c r="D934" s="2"/>
    </row>
    <row r="935" spans="1:4" ht="15.75" customHeight="1" x14ac:dyDescent="0.25">
      <c r="A935" s="3"/>
      <c r="B935" s="3"/>
      <c r="D935" s="2"/>
    </row>
    <row r="936" spans="1:4" ht="15.75" customHeight="1" x14ac:dyDescent="0.25">
      <c r="A936" s="3"/>
      <c r="B936" s="3"/>
      <c r="D936" s="2"/>
    </row>
    <row r="937" spans="1:4" ht="15.75" customHeight="1" x14ac:dyDescent="0.25">
      <c r="A937" s="3"/>
      <c r="B937" s="3"/>
      <c r="D937" s="2"/>
    </row>
    <row r="938" spans="1:4" ht="15.75" customHeight="1" x14ac:dyDescent="0.25">
      <c r="A938" s="3"/>
      <c r="B938" s="3"/>
      <c r="D938" s="2"/>
    </row>
    <row r="939" spans="1:4" ht="15.75" customHeight="1" x14ac:dyDescent="0.25">
      <c r="A939" s="3"/>
      <c r="B939" s="3"/>
      <c r="D939" s="2"/>
    </row>
    <row r="940" spans="1:4" ht="15.75" customHeight="1" x14ac:dyDescent="0.25">
      <c r="A940" s="3"/>
      <c r="B940" s="3"/>
      <c r="D940" s="2"/>
    </row>
    <row r="941" spans="1:4" ht="15.75" customHeight="1" x14ac:dyDescent="0.25">
      <c r="A941" s="3"/>
      <c r="B941" s="3"/>
      <c r="D941" s="2"/>
    </row>
    <row r="942" spans="1:4" ht="15.75" customHeight="1" x14ac:dyDescent="0.25">
      <c r="A942" s="3"/>
      <c r="B942" s="3"/>
      <c r="D942" s="2"/>
    </row>
    <row r="943" spans="1:4" ht="15.75" customHeight="1" x14ac:dyDescent="0.25">
      <c r="A943" s="3"/>
      <c r="B943" s="3"/>
      <c r="D943" s="2"/>
    </row>
    <row r="944" spans="1:4" ht="15.75" customHeight="1" x14ac:dyDescent="0.25">
      <c r="A944" s="3"/>
      <c r="B944" s="3"/>
      <c r="D944" s="2"/>
    </row>
    <row r="945" spans="1:4" ht="15.75" customHeight="1" x14ac:dyDescent="0.25">
      <c r="A945" s="3"/>
      <c r="B945" s="3"/>
      <c r="D945" s="2"/>
    </row>
    <row r="946" spans="1:4" ht="15.75" customHeight="1" x14ac:dyDescent="0.25">
      <c r="A946" s="3"/>
      <c r="B946" s="3"/>
      <c r="D946" s="2"/>
    </row>
    <row r="947" spans="1:4" ht="15.75" customHeight="1" x14ac:dyDescent="0.25">
      <c r="A947" s="3"/>
      <c r="B947" s="3"/>
      <c r="D947" s="2"/>
    </row>
    <row r="948" spans="1:4" ht="15.75" customHeight="1" x14ac:dyDescent="0.25">
      <c r="A948" s="3"/>
      <c r="B948" s="3"/>
      <c r="D948" s="2"/>
    </row>
    <row r="949" spans="1:4" ht="15.75" customHeight="1" x14ac:dyDescent="0.25">
      <c r="A949" s="3"/>
      <c r="B949" s="3"/>
      <c r="D949" s="2"/>
    </row>
    <row r="950" spans="1:4" ht="15.75" customHeight="1" x14ac:dyDescent="0.25">
      <c r="A950" s="3"/>
      <c r="B950" s="3"/>
      <c r="D950" s="2"/>
    </row>
    <row r="951" spans="1:4" ht="15.75" customHeight="1" x14ac:dyDescent="0.25">
      <c r="A951" s="3"/>
      <c r="B951" s="3"/>
      <c r="D951" s="2"/>
    </row>
    <row r="952" spans="1:4" ht="15.75" customHeight="1" x14ac:dyDescent="0.25">
      <c r="A952" s="3"/>
      <c r="B952" s="3"/>
      <c r="D952" s="2"/>
    </row>
    <row r="953" spans="1:4" ht="15.75" customHeight="1" x14ac:dyDescent="0.25">
      <c r="A953" s="3"/>
      <c r="B953" s="3"/>
      <c r="D953" s="2"/>
    </row>
    <row r="954" spans="1:4" ht="15.75" customHeight="1" x14ac:dyDescent="0.25">
      <c r="A954" s="3"/>
      <c r="B954" s="3"/>
      <c r="D954" s="2"/>
    </row>
    <row r="955" spans="1:4" ht="15.75" customHeight="1" x14ac:dyDescent="0.25">
      <c r="A955" s="3"/>
      <c r="B955" s="3"/>
      <c r="D955" s="2"/>
    </row>
    <row r="956" spans="1:4" ht="15.75" customHeight="1" x14ac:dyDescent="0.25">
      <c r="A956" s="3"/>
      <c r="B956" s="3"/>
      <c r="D956" s="2"/>
    </row>
    <row r="957" spans="1:4" ht="15.75" customHeight="1" x14ac:dyDescent="0.25">
      <c r="A957" s="3"/>
      <c r="B957" s="3"/>
      <c r="D957" s="2"/>
    </row>
    <row r="958" spans="1:4" ht="15.75" customHeight="1" x14ac:dyDescent="0.25">
      <c r="A958" s="3"/>
      <c r="B958" s="3"/>
      <c r="D958" s="2"/>
    </row>
  </sheetData>
  <mergeCells count="3">
    <mergeCell ref="A1:C1"/>
    <mergeCell ref="A2:C2"/>
    <mergeCell ref="A3:C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prihoda i primitaka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RISEK</dc:creator>
  <cp:lastModifiedBy>Korisnik</cp:lastModifiedBy>
  <dcterms:created xsi:type="dcterms:W3CDTF">2020-10-19T19:28:30Z</dcterms:created>
  <dcterms:modified xsi:type="dcterms:W3CDTF">2020-10-20T06:19:24Z</dcterms:modified>
</cp:coreProperties>
</file>