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orisnik\Desktop\SLUŽBENI GLASNIK\2020\25-09 mjesec\"/>
    </mc:Choice>
  </mc:AlternateContent>
  <xr:revisionPtr revIDLastSave="0" documentId="8_{D3BB2541-BAEF-47CA-AFA6-A4BEAEE2F8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prihoda i primitaka" sheetId="1" r:id="rId1"/>
  </sheets>
  <calcPr calcId="181029"/>
</workbook>
</file>

<file path=xl/calcChain.xml><?xml version="1.0" encoding="utf-8"?>
<calcChain xmlns="http://schemas.openxmlformats.org/spreadsheetml/2006/main">
  <c r="I828" i="1" l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I819" i="1"/>
  <c r="H819" i="1"/>
  <c r="I818" i="1"/>
  <c r="I817" i="1"/>
  <c r="H817" i="1"/>
  <c r="I816" i="1"/>
  <c r="H816" i="1"/>
  <c r="I815" i="1"/>
  <c r="H815" i="1"/>
  <c r="I814" i="1"/>
  <c r="H814" i="1"/>
  <c r="I813" i="1"/>
  <c r="H813" i="1"/>
  <c r="I812" i="1"/>
  <c r="I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I794" i="1"/>
  <c r="I793" i="1"/>
  <c r="H793" i="1"/>
  <c r="I792" i="1"/>
  <c r="I791" i="1"/>
  <c r="I790" i="1"/>
  <c r="I789" i="1"/>
  <c r="H789" i="1"/>
  <c r="I788" i="1"/>
  <c r="H788" i="1"/>
  <c r="I787" i="1"/>
  <c r="I786" i="1"/>
  <c r="H786" i="1"/>
  <c r="I785" i="1"/>
  <c r="H785" i="1"/>
  <c r="I784" i="1"/>
  <c r="H784" i="1"/>
  <c r="I783" i="1"/>
  <c r="I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H752" i="1"/>
  <c r="H751" i="1"/>
  <c r="H750" i="1"/>
  <c r="H749" i="1"/>
  <c r="G748" i="1"/>
  <c r="H748" i="1" s="1"/>
  <c r="F747" i="1"/>
  <c r="E747" i="1"/>
  <c r="H746" i="1"/>
  <c r="H745" i="1"/>
  <c r="F744" i="1"/>
  <c r="F743" i="1" s="1"/>
  <c r="F741" i="1" s="1"/>
  <c r="E744" i="1"/>
  <c r="H744" i="1" s="1"/>
  <c r="G743" i="1"/>
  <c r="H742" i="1"/>
  <c r="H740" i="1"/>
  <c r="H739" i="1"/>
  <c r="G738" i="1"/>
  <c r="H738" i="1" s="1"/>
  <c r="H737" i="1"/>
  <c r="H736" i="1"/>
  <c r="H734" i="1"/>
  <c r="H733" i="1"/>
  <c r="F732" i="1"/>
  <c r="E732" i="1"/>
  <c r="G731" i="1"/>
  <c r="H729" i="1"/>
  <c r="H728" i="1"/>
  <c r="F727" i="1"/>
  <c r="F726" i="1" s="1"/>
  <c r="F724" i="1" s="1"/>
  <c r="E727" i="1"/>
  <c r="E726" i="1" s="1"/>
  <c r="H725" i="1"/>
  <c r="H723" i="1"/>
  <c r="H722" i="1"/>
  <c r="F721" i="1"/>
  <c r="F720" i="1" s="1"/>
  <c r="F718" i="1" s="1"/>
  <c r="E721" i="1"/>
  <c r="E720" i="1" s="1"/>
  <c r="H719" i="1"/>
  <c r="H717" i="1"/>
  <c r="H716" i="1"/>
  <c r="F715" i="1"/>
  <c r="E715" i="1"/>
  <c r="E714" i="1" s="1"/>
  <c r="F714" i="1"/>
  <c r="F712" i="1" s="1"/>
  <c r="H713" i="1"/>
  <c r="G711" i="1"/>
  <c r="H710" i="1"/>
  <c r="H709" i="1"/>
  <c r="F708" i="1"/>
  <c r="E708" i="1"/>
  <c r="E707" i="1" s="1"/>
  <c r="F707" i="1"/>
  <c r="F705" i="1" s="1"/>
  <c r="H706" i="1"/>
  <c r="H704" i="1"/>
  <c r="H703" i="1"/>
  <c r="F702" i="1"/>
  <c r="E702" i="1"/>
  <c r="E701" i="1" s="1"/>
  <c r="F701" i="1"/>
  <c r="F699" i="1" s="1"/>
  <c r="H700" i="1"/>
  <c r="H698" i="1"/>
  <c r="H697" i="1"/>
  <c r="F696" i="1"/>
  <c r="F695" i="1" s="1"/>
  <c r="F693" i="1" s="1"/>
  <c r="E696" i="1"/>
  <c r="E695" i="1" s="1"/>
  <c r="H694" i="1"/>
  <c r="H692" i="1"/>
  <c r="H691" i="1"/>
  <c r="H690" i="1"/>
  <c r="H689" i="1"/>
  <c r="H688" i="1"/>
  <c r="F687" i="1"/>
  <c r="E687" i="1"/>
  <c r="H687" i="1" s="1"/>
  <c r="G686" i="1"/>
  <c r="H685" i="1"/>
  <c r="H684" i="1"/>
  <c r="F683" i="1"/>
  <c r="F682" i="1" s="1"/>
  <c r="F680" i="1" s="1"/>
  <c r="F679" i="1" s="1"/>
  <c r="E683" i="1"/>
  <c r="E682" i="1" s="1"/>
  <c r="H681" i="1"/>
  <c r="H678" i="1"/>
  <c r="H677" i="1"/>
  <c r="F676" i="1"/>
  <c r="F675" i="1" s="1"/>
  <c r="F673" i="1" s="1"/>
  <c r="E676" i="1"/>
  <c r="H676" i="1" s="1"/>
  <c r="H674" i="1"/>
  <c r="H672" i="1"/>
  <c r="H671" i="1"/>
  <c r="F670" i="1"/>
  <c r="F669" i="1" s="1"/>
  <c r="F667" i="1" s="1"/>
  <c r="E670" i="1"/>
  <c r="H670" i="1" s="1"/>
  <c r="H668" i="1"/>
  <c r="H666" i="1"/>
  <c r="H665" i="1"/>
  <c r="F664" i="1"/>
  <c r="F663" i="1" s="1"/>
  <c r="F661" i="1" s="1"/>
  <c r="E664" i="1"/>
  <c r="H664" i="1" s="1"/>
  <c r="H662" i="1"/>
  <c r="H660" i="1"/>
  <c r="H659" i="1"/>
  <c r="H658" i="1"/>
  <c r="H657" i="1"/>
  <c r="H656" i="1"/>
  <c r="F655" i="1"/>
  <c r="E655" i="1"/>
  <c r="H655" i="1" s="1"/>
  <c r="H654" i="1"/>
  <c r="H653" i="1"/>
  <c r="F652" i="1"/>
  <c r="F651" i="1" s="1"/>
  <c r="F649" i="1" s="1"/>
  <c r="E652" i="1"/>
  <c r="H652" i="1" s="1"/>
  <c r="H650" i="1"/>
  <c r="H648" i="1"/>
  <c r="H647" i="1"/>
  <c r="F646" i="1"/>
  <c r="F645" i="1" s="1"/>
  <c r="F643" i="1" s="1"/>
  <c r="E646" i="1"/>
  <c r="H646" i="1" s="1"/>
  <c r="H644" i="1"/>
  <c r="H642" i="1"/>
  <c r="H641" i="1"/>
  <c r="F640" i="1"/>
  <c r="F639" i="1" s="1"/>
  <c r="F637" i="1" s="1"/>
  <c r="E640" i="1"/>
  <c r="H640" i="1" s="1"/>
  <c r="H638" i="1"/>
  <c r="H636" i="1"/>
  <c r="H635" i="1"/>
  <c r="F634" i="1"/>
  <c r="F633" i="1" s="1"/>
  <c r="F631" i="1" s="1"/>
  <c r="E634" i="1"/>
  <c r="H634" i="1" s="1"/>
  <c r="H632" i="1"/>
  <c r="G630" i="1"/>
  <c r="H629" i="1"/>
  <c r="H628" i="1"/>
  <c r="F627" i="1"/>
  <c r="F626" i="1" s="1"/>
  <c r="F624" i="1" s="1"/>
  <c r="E627" i="1"/>
  <c r="H627" i="1" s="1"/>
  <c r="H625" i="1"/>
  <c r="H623" i="1"/>
  <c r="H622" i="1"/>
  <c r="F621" i="1"/>
  <c r="E621" i="1"/>
  <c r="H621" i="1" s="1"/>
  <c r="H620" i="1"/>
  <c r="H619" i="1"/>
  <c r="F618" i="1"/>
  <c r="E618" i="1"/>
  <c r="H618" i="1" s="1"/>
  <c r="G617" i="1"/>
  <c r="H616" i="1"/>
  <c r="H615" i="1"/>
  <c r="F614" i="1"/>
  <c r="E614" i="1"/>
  <c r="H614" i="1" s="1"/>
  <c r="H613" i="1"/>
  <c r="H612" i="1"/>
  <c r="F611" i="1"/>
  <c r="E611" i="1"/>
  <c r="H611" i="1" s="1"/>
  <c r="H610" i="1"/>
  <c r="H609" i="1"/>
  <c r="H608" i="1"/>
  <c r="F607" i="1"/>
  <c r="F605" i="1" s="1"/>
  <c r="E607" i="1"/>
  <c r="H607" i="1" s="1"/>
  <c r="H606" i="1"/>
  <c r="H604" i="1"/>
  <c r="H603" i="1"/>
  <c r="F602" i="1"/>
  <c r="F601" i="1" s="1"/>
  <c r="F599" i="1" s="1"/>
  <c r="E602" i="1"/>
  <c r="H602" i="1" s="1"/>
  <c r="H600" i="1"/>
  <c r="H598" i="1"/>
  <c r="H597" i="1"/>
  <c r="F596" i="1"/>
  <c r="F595" i="1" s="1"/>
  <c r="F593" i="1" s="1"/>
  <c r="E596" i="1"/>
  <c r="H596" i="1" s="1"/>
  <c r="H594" i="1"/>
  <c r="G592" i="1"/>
  <c r="H591" i="1"/>
  <c r="H590" i="1"/>
  <c r="F589" i="1"/>
  <c r="F588" i="1" s="1"/>
  <c r="F586" i="1" s="1"/>
  <c r="F585" i="1" s="1"/>
  <c r="E589" i="1"/>
  <c r="H589" i="1" s="1"/>
  <c r="H587" i="1"/>
  <c r="H584" i="1"/>
  <c r="H583" i="1"/>
  <c r="F582" i="1"/>
  <c r="E582" i="1"/>
  <c r="E581" i="1" s="1"/>
  <c r="F581" i="1"/>
  <c r="F579" i="1" s="1"/>
  <c r="F578" i="1" s="1"/>
  <c r="H580" i="1"/>
  <c r="H577" i="1"/>
  <c r="H576" i="1"/>
  <c r="F575" i="1"/>
  <c r="F574" i="1" s="1"/>
  <c r="F572" i="1" s="1"/>
  <c r="F571" i="1" s="1"/>
  <c r="E575" i="1"/>
  <c r="H575" i="1" s="1"/>
  <c r="H573" i="1"/>
  <c r="H570" i="1"/>
  <c r="H569" i="1"/>
  <c r="H568" i="1"/>
  <c r="F567" i="1"/>
  <c r="F565" i="1" s="1"/>
  <c r="E567" i="1"/>
  <c r="H567" i="1" s="1"/>
  <c r="H566" i="1"/>
  <c r="H564" i="1"/>
  <c r="H563" i="1"/>
  <c r="H562" i="1"/>
  <c r="H561" i="1"/>
  <c r="H560" i="1"/>
  <c r="F559" i="1"/>
  <c r="F557" i="1" s="1"/>
  <c r="E559" i="1"/>
  <c r="H559" i="1" s="1"/>
  <c r="H558" i="1"/>
  <c r="H556" i="1"/>
  <c r="H555" i="1"/>
  <c r="F554" i="1"/>
  <c r="E554" i="1"/>
  <c r="E553" i="1" s="1"/>
  <c r="F553" i="1"/>
  <c r="F551" i="1" s="1"/>
  <c r="H552" i="1"/>
  <c r="H550" i="1"/>
  <c r="H549" i="1"/>
  <c r="F548" i="1"/>
  <c r="F547" i="1" s="1"/>
  <c r="F545" i="1" s="1"/>
  <c r="E548" i="1"/>
  <c r="E547" i="1" s="1"/>
  <c r="H546" i="1"/>
  <c r="H544" i="1"/>
  <c r="H543" i="1"/>
  <c r="F542" i="1"/>
  <c r="F541" i="1" s="1"/>
  <c r="F539" i="1" s="1"/>
  <c r="E542" i="1"/>
  <c r="E541" i="1" s="1"/>
  <c r="H540" i="1"/>
  <c r="H538" i="1"/>
  <c r="H537" i="1"/>
  <c r="F536" i="1"/>
  <c r="E536" i="1"/>
  <c r="E535" i="1" s="1"/>
  <c r="F535" i="1"/>
  <c r="F533" i="1" s="1"/>
  <c r="H534" i="1"/>
  <c r="H532" i="1"/>
  <c r="H531" i="1"/>
  <c r="F530" i="1"/>
  <c r="E530" i="1"/>
  <c r="E529" i="1" s="1"/>
  <c r="F529" i="1"/>
  <c r="F527" i="1" s="1"/>
  <c r="H528" i="1"/>
  <c r="H526" i="1"/>
  <c r="H525" i="1"/>
  <c r="H524" i="1"/>
  <c r="H523" i="1"/>
  <c r="H522" i="1"/>
  <c r="F521" i="1"/>
  <c r="F519" i="1" s="1"/>
  <c r="E521" i="1"/>
  <c r="H521" i="1" s="1"/>
  <c r="H520" i="1"/>
  <c r="H518" i="1"/>
  <c r="H517" i="1"/>
  <c r="F516" i="1"/>
  <c r="E516" i="1"/>
  <c r="E515" i="1" s="1"/>
  <c r="F515" i="1"/>
  <c r="F513" i="1" s="1"/>
  <c r="H514" i="1"/>
  <c r="H512" i="1"/>
  <c r="H511" i="1"/>
  <c r="F510" i="1"/>
  <c r="F509" i="1" s="1"/>
  <c r="F507" i="1" s="1"/>
  <c r="E510" i="1"/>
  <c r="E509" i="1" s="1"/>
  <c r="H508" i="1"/>
  <c r="H506" i="1"/>
  <c r="H505" i="1"/>
  <c r="F504" i="1"/>
  <c r="E504" i="1"/>
  <c r="E503" i="1" s="1"/>
  <c r="F503" i="1"/>
  <c r="F501" i="1" s="1"/>
  <c r="H502" i="1"/>
  <c r="G500" i="1"/>
  <c r="H499" i="1"/>
  <c r="H498" i="1"/>
  <c r="F497" i="1"/>
  <c r="E497" i="1"/>
  <c r="E496" i="1" s="1"/>
  <c r="F496" i="1"/>
  <c r="F494" i="1" s="1"/>
  <c r="H495" i="1"/>
  <c r="H493" i="1"/>
  <c r="H492" i="1"/>
  <c r="F491" i="1"/>
  <c r="E491" i="1"/>
  <c r="E490" i="1" s="1"/>
  <c r="F490" i="1"/>
  <c r="F488" i="1" s="1"/>
  <c r="H489" i="1"/>
  <c r="H487" i="1"/>
  <c r="H486" i="1"/>
  <c r="F485" i="1"/>
  <c r="F484" i="1" s="1"/>
  <c r="F482" i="1" s="1"/>
  <c r="E485" i="1"/>
  <c r="E484" i="1" s="1"/>
  <c r="H483" i="1"/>
  <c r="H481" i="1"/>
  <c r="H480" i="1"/>
  <c r="H479" i="1"/>
  <c r="H478" i="1"/>
  <c r="H477" i="1"/>
  <c r="G476" i="1"/>
  <c r="F476" i="1"/>
  <c r="F474" i="1" s="1"/>
  <c r="E476" i="1"/>
  <c r="E474" i="1" s="1"/>
  <c r="H474" i="1" s="1"/>
  <c r="H475" i="1"/>
  <c r="H473" i="1"/>
  <c r="H472" i="1"/>
  <c r="F471" i="1"/>
  <c r="F470" i="1" s="1"/>
  <c r="F468" i="1" s="1"/>
  <c r="E471" i="1"/>
  <c r="H471" i="1" s="1"/>
  <c r="H469" i="1"/>
  <c r="H467" i="1"/>
  <c r="H466" i="1"/>
  <c r="H465" i="1"/>
  <c r="H464" i="1"/>
  <c r="H463" i="1"/>
  <c r="F462" i="1"/>
  <c r="E462" i="1"/>
  <c r="H462" i="1" s="1"/>
  <c r="H461" i="1"/>
  <c r="H460" i="1"/>
  <c r="F459" i="1"/>
  <c r="F458" i="1" s="1"/>
  <c r="F456" i="1" s="1"/>
  <c r="E459" i="1"/>
  <c r="H459" i="1" s="1"/>
  <c r="H457" i="1"/>
  <c r="H455" i="1"/>
  <c r="H454" i="1"/>
  <c r="F453" i="1"/>
  <c r="F452" i="1" s="1"/>
  <c r="F450" i="1" s="1"/>
  <c r="E453" i="1"/>
  <c r="H453" i="1" s="1"/>
  <c r="H451" i="1"/>
  <c r="H449" i="1"/>
  <c r="H448" i="1"/>
  <c r="F447" i="1"/>
  <c r="F446" i="1" s="1"/>
  <c r="F444" i="1" s="1"/>
  <c r="E447" i="1"/>
  <c r="H447" i="1" s="1"/>
  <c r="H445" i="1"/>
  <c r="H443" i="1"/>
  <c r="H442" i="1"/>
  <c r="F441" i="1"/>
  <c r="F440" i="1" s="1"/>
  <c r="F438" i="1" s="1"/>
  <c r="E441" i="1"/>
  <c r="H441" i="1" s="1"/>
  <c r="H439" i="1"/>
  <c r="H437" i="1"/>
  <c r="H436" i="1"/>
  <c r="F435" i="1"/>
  <c r="F434" i="1" s="1"/>
  <c r="F432" i="1" s="1"/>
  <c r="E435" i="1"/>
  <c r="H435" i="1" s="1"/>
  <c r="H431" i="1"/>
  <c r="H430" i="1"/>
  <c r="F429" i="1"/>
  <c r="F428" i="1" s="1"/>
  <c r="F426" i="1" s="1"/>
  <c r="E429" i="1"/>
  <c r="H429" i="1" s="1"/>
  <c r="H425" i="1"/>
  <c r="H424" i="1"/>
  <c r="F423" i="1"/>
  <c r="F422" i="1" s="1"/>
  <c r="E423" i="1"/>
  <c r="H423" i="1" s="1"/>
  <c r="H421" i="1"/>
  <c r="H420" i="1"/>
  <c r="F419" i="1"/>
  <c r="F418" i="1" s="1"/>
  <c r="E419" i="1"/>
  <c r="H419" i="1" s="1"/>
  <c r="H417" i="1"/>
  <c r="G416" i="1"/>
  <c r="G415" i="1" s="1"/>
  <c r="H414" i="1"/>
  <c r="H413" i="1"/>
  <c r="F412" i="1"/>
  <c r="E412" i="1"/>
  <c r="E411" i="1" s="1"/>
  <c r="F411" i="1"/>
  <c r="F409" i="1" s="1"/>
  <c r="F408" i="1" s="1"/>
  <c r="H410" i="1"/>
  <c r="H407" i="1"/>
  <c r="H406" i="1"/>
  <c r="F405" i="1"/>
  <c r="F404" i="1" s="1"/>
  <c r="F402" i="1" s="1"/>
  <c r="F401" i="1" s="1"/>
  <c r="E405" i="1"/>
  <c r="H405" i="1" s="1"/>
  <c r="H403" i="1"/>
  <c r="G401" i="1"/>
  <c r="H400" i="1"/>
  <c r="H399" i="1"/>
  <c r="F398" i="1"/>
  <c r="F397" i="1" s="1"/>
  <c r="F395" i="1" s="1"/>
  <c r="E398" i="1"/>
  <c r="H398" i="1" s="1"/>
  <c r="H396" i="1"/>
  <c r="H394" i="1"/>
  <c r="H393" i="1"/>
  <c r="F392" i="1"/>
  <c r="F391" i="1" s="1"/>
  <c r="F389" i="1" s="1"/>
  <c r="E392" i="1"/>
  <c r="H392" i="1" s="1"/>
  <c r="H390" i="1"/>
  <c r="H388" i="1"/>
  <c r="H387" i="1"/>
  <c r="F386" i="1"/>
  <c r="F385" i="1" s="1"/>
  <c r="F383" i="1" s="1"/>
  <c r="E386" i="1"/>
  <c r="H386" i="1" s="1"/>
  <c r="H384" i="1"/>
  <c r="H382" i="1"/>
  <c r="H381" i="1"/>
  <c r="F380" i="1"/>
  <c r="F379" i="1" s="1"/>
  <c r="F377" i="1" s="1"/>
  <c r="E380" i="1"/>
  <c r="H380" i="1" s="1"/>
  <c r="H378" i="1"/>
  <c r="G376" i="1"/>
  <c r="F370" i="1"/>
  <c r="E370" i="1"/>
  <c r="H369" i="1"/>
  <c r="H368" i="1"/>
  <c r="H367" i="1"/>
  <c r="H366" i="1"/>
  <c r="H365" i="1"/>
  <c r="F364" i="1"/>
  <c r="E364" i="1"/>
  <c r="H364" i="1" s="1"/>
  <c r="H363" i="1"/>
  <c r="H362" i="1"/>
  <c r="F361" i="1"/>
  <c r="F360" i="1" s="1"/>
  <c r="F358" i="1" s="1"/>
  <c r="E361" i="1"/>
  <c r="H361" i="1" s="1"/>
  <c r="H359" i="1"/>
  <c r="H357" i="1"/>
  <c r="F356" i="1"/>
  <c r="F355" i="1" s="1"/>
  <c r="F353" i="1" s="1"/>
  <c r="E356" i="1"/>
  <c r="E355" i="1" s="1"/>
  <c r="H354" i="1"/>
  <c r="H352" i="1"/>
  <c r="H351" i="1"/>
  <c r="F350" i="1"/>
  <c r="F349" i="1" s="1"/>
  <c r="F347" i="1" s="1"/>
  <c r="E350" i="1"/>
  <c r="E349" i="1" s="1"/>
  <c r="H348" i="1"/>
  <c r="H346" i="1"/>
  <c r="H345" i="1"/>
  <c r="F344" i="1"/>
  <c r="F343" i="1" s="1"/>
  <c r="F341" i="1" s="1"/>
  <c r="E344" i="1"/>
  <c r="E343" i="1" s="1"/>
  <c r="H342" i="1"/>
  <c r="H340" i="1"/>
  <c r="H339" i="1"/>
  <c r="H338" i="1"/>
  <c r="H337" i="1"/>
  <c r="H336" i="1"/>
  <c r="F335" i="1"/>
  <c r="E335" i="1"/>
  <c r="H335" i="1" s="1"/>
  <c r="H334" i="1"/>
  <c r="H333" i="1"/>
  <c r="H332" i="1"/>
  <c r="H331" i="1"/>
  <c r="H330" i="1"/>
  <c r="F329" i="1"/>
  <c r="E329" i="1"/>
  <c r="H329" i="1" s="1"/>
  <c r="H328" i="1"/>
  <c r="H327" i="1"/>
  <c r="H326" i="1"/>
  <c r="H325" i="1"/>
  <c r="H324" i="1"/>
  <c r="F323" i="1"/>
  <c r="E323" i="1"/>
  <c r="H323" i="1" s="1"/>
  <c r="H322" i="1"/>
  <c r="H321" i="1"/>
  <c r="F320" i="1"/>
  <c r="E320" i="1"/>
  <c r="H320" i="1" s="1"/>
  <c r="H319" i="1"/>
  <c r="H318" i="1"/>
  <c r="F317" i="1"/>
  <c r="E317" i="1"/>
  <c r="H317" i="1" s="1"/>
  <c r="H316" i="1"/>
  <c r="H315" i="1"/>
  <c r="H314" i="1"/>
  <c r="G313" i="1"/>
  <c r="H313" i="1" s="1"/>
  <c r="F312" i="1"/>
  <c r="F311" i="1" s="1"/>
  <c r="F309" i="1" s="1"/>
  <c r="E312" i="1"/>
  <c r="H312" i="1" s="1"/>
  <c r="H310" i="1"/>
  <c r="H308" i="1"/>
  <c r="H307" i="1"/>
  <c r="F306" i="1"/>
  <c r="F305" i="1" s="1"/>
  <c r="F303" i="1" s="1"/>
  <c r="E306" i="1"/>
  <c r="H306" i="1" s="1"/>
  <c r="H304" i="1"/>
  <c r="H302" i="1"/>
  <c r="H301" i="1"/>
  <c r="H300" i="1"/>
  <c r="H299" i="1"/>
  <c r="G298" i="1"/>
  <c r="H298" i="1" s="1"/>
  <c r="H297" i="1"/>
  <c r="H296" i="1"/>
  <c r="H294" i="1"/>
  <c r="H293" i="1"/>
  <c r="F292" i="1"/>
  <c r="E292" i="1"/>
  <c r="H292" i="1" s="1"/>
  <c r="G291" i="1"/>
  <c r="H290" i="1"/>
  <c r="H289" i="1"/>
  <c r="H288" i="1"/>
  <c r="H287" i="1"/>
  <c r="H286" i="1"/>
  <c r="F285" i="1"/>
  <c r="E285" i="1"/>
  <c r="H285" i="1" s="1"/>
  <c r="H284" i="1"/>
  <c r="H283" i="1"/>
  <c r="F282" i="1"/>
  <c r="E282" i="1"/>
  <c r="E281" i="1" s="1"/>
  <c r="F281" i="1"/>
  <c r="F279" i="1" s="1"/>
  <c r="H280" i="1"/>
  <c r="H278" i="1"/>
  <c r="H277" i="1"/>
  <c r="F276" i="1"/>
  <c r="F275" i="1" s="1"/>
  <c r="F273" i="1" s="1"/>
  <c r="E276" i="1"/>
  <c r="E275" i="1" s="1"/>
  <c r="H274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F257" i="1"/>
  <c r="F255" i="1" s="1"/>
  <c r="E257" i="1"/>
  <c r="H257" i="1" s="1"/>
  <c r="H256" i="1"/>
  <c r="H254" i="1"/>
  <c r="H253" i="1"/>
  <c r="F252" i="1"/>
  <c r="F251" i="1" s="1"/>
  <c r="F249" i="1" s="1"/>
  <c r="E252" i="1"/>
  <c r="E251" i="1" s="1"/>
  <c r="H250" i="1"/>
  <c r="H248" i="1"/>
  <c r="H247" i="1"/>
  <c r="H246" i="1"/>
  <c r="F245" i="1"/>
  <c r="F243" i="1" s="1"/>
  <c r="E245" i="1"/>
  <c r="H245" i="1" s="1"/>
  <c r="H244" i="1"/>
  <c r="E243" i="1"/>
  <c r="H243" i="1" s="1"/>
  <c r="H242" i="1"/>
  <c r="H241" i="1"/>
  <c r="F240" i="1"/>
  <c r="F239" i="1" s="1"/>
  <c r="F237" i="1" s="1"/>
  <c r="E240" i="1"/>
  <c r="E239" i="1" s="1"/>
  <c r="H238" i="1"/>
  <c r="H236" i="1"/>
  <c r="H235" i="1"/>
  <c r="F234" i="1"/>
  <c r="F233" i="1" s="1"/>
  <c r="F231" i="1" s="1"/>
  <c r="E234" i="1"/>
  <c r="E233" i="1" s="1"/>
  <c r="H232" i="1"/>
  <c r="G230" i="1"/>
  <c r="H229" i="1"/>
  <c r="H227" i="1"/>
  <c r="H185" i="1"/>
  <c r="H184" i="1"/>
  <c r="H183" i="1"/>
  <c r="H180" i="1"/>
  <c r="H179" i="1"/>
  <c r="H178" i="1"/>
  <c r="H177" i="1"/>
  <c r="H174" i="1"/>
  <c r="H173" i="1"/>
  <c r="H170" i="1"/>
  <c r="H169" i="1"/>
  <c r="H168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79" i="1"/>
  <c r="H78" i="1"/>
  <c r="H76" i="1"/>
  <c r="H75" i="1"/>
  <c r="H74" i="1"/>
  <c r="H73" i="1"/>
  <c r="H72" i="1"/>
  <c r="H71" i="1"/>
  <c r="H70" i="1"/>
  <c r="H66" i="1"/>
  <c r="H65" i="1"/>
  <c r="H64" i="1"/>
  <c r="H63" i="1"/>
  <c r="H35" i="1"/>
  <c r="H34" i="1"/>
  <c r="H33" i="1"/>
  <c r="H23" i="1"/>
  <c r="H21" i="1"/>
  <c r="H20" i="1"/>
  <c r="H18" i="1"/>
  <c r="H17" i="1"/>
  <c r="E519" i="1" l="1"/>
  <c r="H519" i="1" s="1"/>
  <c r="E565" i="1"/>
  <c r="H565" i="1" s="1"/>
  <c r="F433" i="1"/>
  <c r="E557" i="1"/>
  <c r="H557" i="1" s="1"/>
  <c r="F416" i="1"/>
  <c r="F415" i="1" s="1"/>
  <c r="E595" i="1"/>
  <c r="E379" i="1"/>
  <c r="F291" i="1"/>
  <c r="G295" i="1"/>
  <c r="H295" i="1" s="1"/>
  <c r="E305" i="1"/>
  <c r="E360" i="1"/>
  <c r="H360" i="1" s="1"/>
  <c r="F376" i="1"/>
  <c r="E385" i="1"/>
  <c r="H385" i="1" s="1"/>
  <c r="E427" i="1"/>
  <c r="H427" i="1" s="1"/>
  <c r="E601" i="1"/>
  <c r="H601" i="1" s="1"/>
  <c r="F711" i="1"/>
  <c r="E434" i="1"/>
  <c r="H434" i="1" s="1"/>
  <c r="E458" i="1"/>
  <c r="E639" i="1"/>
  <c r="E651" i="1"/>
  <c r="F686" i="1"/>
  <c r="E391" i="1"/>
  <c r="E404" i="1"/>
  <c r="E422" i="1"/>
  <c r="H422" i="1" s="1"/>
  <c r="E428" i="1"/>
  <c r="H428" i="1" s="1"/>
  <c r="E440" i="1"/>
  <c r="H440" i="1" s="1"/>
  <c r="E633" i="1"/>
  <c r="H633" i="1" s="1"/>
  <c r="E645" i="1"/>
  <c r="H645" i="1" s="1"/>
  <c r="G735" i="1"/>
  <c r="H735" i="1" s="1"/>
  <c r="F230" i="1"/>
  <c r="F592" i="1"/>
  <c r="E397" i="1"/>
  <c r="H397" i="1" s="1"/>
  <c r="E418" i="1"/>
  <c r="F427" i="1"/>
  <c r="E446" i="1"/>
  <c r="E452" i="1"/>
  <c r="H452" i="1" s="1"/>
  <c r="E470" i="1"/>
  <c r="H470" i="1" s="1"/>
  <c r="E626" i="1"/>
  <c r="E669" i="1"/>
  <c r="F731" i="1"/>
  <c r="F730" i="1"/>
  <c r="E574" i="1"/>
  <c r="H574" i="1" s="1"/>
  <c r="E588" i="1"/>
  <c r="H588" i="1" s="1"/>
  <c r="E605" i="1"/>
  <c r="H605" i="1" s="1"/>
  <c r="F617" i="1"/>
  <c r="E663" i="1"/>
  <c r="H663" i="1" s="1"/>
  <c r="E675" i="1"/>
  <c r="H675" i="1" s="1"/>
  <c r="E255" i="1"/>
  <c r="H255" i="1" s="1"/>
  <c r="E311" i="1"/>
  <c r="H311" i="1" s="1"/>
  <c r="F500" i="1"/>
  <c r="H411" i="1"/>
  <c r="E409" i="1"/>
  <c r="H503" i="1"/>
  <c r="E501" i="1"/>
  <c r="H509" i="1"/>
  <c r="E507" i="1"/>
  <c r="H507" i="1" s="1"/>
  <c r="H515" i="1"/>
  <c r="E513" i="1"/>
  <c r="H513" i="1" s="1"/>
  <c r="H529" i="1"/>
  <c r="E527" i="1"/>
  <c r="H527" i="1" s="1"/>
  <c r="H535" i="1"/>
  <c r="E533" i="1"/>
  <c r="H533" i="1" s="1"/>
  <c r="H541" i="1"/>
  <c r="E539" i="1"/>
  <c r="H539" i="1" s="1"/>
  <c r="H547" i="1"/>
  <c r="E545" i="1"/>
  <c r="H545" i="1" s="1"/>
  <c r="H553" i="1"/>
  <c r="E551" i="1"/>
  <c r="H551" i="1" s="1"/>
  <c r="H581" i="1"/>
  <c r="E579" i="1"/>
  <c r="H682" i="1"/>
  <c r="E680" i="1"/>
  <c r="H695" i="1"/>
  <c r="E693" i="1"/>
  <c r="H701" i="1"/>
  <c r="E699" i="1"/>
  <c r="H699" i="1" s="1"/>
  <c r="H707" i="1"/>
  <c r="E705" i="1"/>
  <c r="H705" i="1" s="1"/>
  <c r="H412" i="1"/>
  <c r="H476" i="1"/>
  <c r="H504" i="1"/>
  <c r="H510" i="1"/>
  <c r="H516" i="1"/>
  <c r="H530" i="1"/>
  <c r="H536" i="1"/>
  <c r="H542" i="1"/>
  <c r="H548" i="1"/>
  <c r="H554" i="1"/>
  <c r="H582" i="1"/>
  <c r="F630" i="1"/>
  <c r="H683" i="1"/>
  <c r="H696" i="1"/>
  <c r="H702" i="1"/>
  <c r="H708" i="1"/>
  <c r="H233" i="1"/>
  <c r="E231" i="1"/>
  <c r="H231" i="1" s="1"/>
  <c r="H239" i="1"/>
  <c r="E237" i="1"/>
  <c r="H237" i="1" s="1"/>
  <c r="H251" i="1"/>
  <c r="E249" i="1"/>
  <c r="H249" i="1" s="1"/>
  <c r="H275" i="1"/>
  <c r="E273" i="1"/>
  <c r="H273" i="1" s="1"/>
  <c r="H281" i="1"/>
  <c r="E279" i="1"/>
  <c r="H343" i="1"/>
  <c r="E341" i="1"/>
  <c r="H341" i="1" s="1"/>
  <c r="H349" i="1"/>
  <c r="E347" i="1"/>
  <c r="H347" i="1" s="1"/>
  <c r="H355" i="1"/>
  <c r="E353" i="1"/>
  <c r="H353" i="1" s="1"/>
  <c r="H484" i="1"/>
  <c r="E482" i="1"/>
  <c r="H482" i="1" s="1"/>
  <c r="H490" i="1"/>
  <c r="E488" i="1"/>
  <c r="H488" i="1" s="1"/>
  <c r="H496" i="1"/>
  <c r="E494" i="1"/>
  <c r="H494" i="1" s="1"/>
  <c r="H714" i="1"/>
  <c r="E712" i="1"/>
  <c r="H720" i="1"/>
  <c r="E718" i="1"/>
  <c r="H718" i="1" s="1"/>
  <c r="H726" i="1"/>
  <c r="E724" i="1"/>
  <c r="H724" i="1" s="1"/>
  <c r="E743" i="1"/>
  <c r="H747" i="1"/>
  <c r="H234" i="1"/>
  <c r="H240" i="1"/>
  <c r="H252" i="1"/>
  <c r="H276" i="1"/>
  <c r="H282" i="1"/>
  <c r="H344" i="1"/>
  <c r="H350" i="1"/>
  <c r="H356" i="1"/>
  <c r="H485" i="1"/>
  <c r="H491" i="1"/>
  <c r="H497" i="1"/>
  <c r="H715" i="1"/>
  <c r="H721" i="1"/>
  <c r="H727" i="1"/>
  <c r="H732" i="1"/>
  <c r="E358" i="1" l="1"/>
  <c r="H358" i="1" s="1"/>
  <c r="E599" i="1"/>
  <c r="H599" i="1" s="1"/>
  <c r="E416" i="1"/>
  <c r="H416" i="1" s="1"/>
  <c r="E383" i="1"/>
  <c r="H418" i="1"/>
  <c r="H595" i="1"/>
  <c r="E593" i="1"/>
  <c r="H593" i="1" s="1"/>
  <c r="E450" i="1"/>
  <c r="H450" i="1" s="1"/>
  <c r="E395" i="1"/>
  <c r="H395" i="1" s="1"/>
  <c r="E631" i="1"/>
  <c r="H631" i="1" s="1"/>
  <c r="H379" i="1"/>
  <c r="E377" i="1"/>
  <c r="H377" i="1" s="1"/>
  <c r="E468" i="1"/>
  <c r="H468" i="1" s="1"/>
  <c r="E438" i="1"/>
  <c r="H438" i="1" s="1"/>
  <c r="E309" i="1"/>
  <c r="H309" i="1" s="1"/>
  <c r="E643" i="1"/>
  <c r="H643" i="1" s="1"/>
  <c r="E586" i="1"/>
  <c r="H586" i="1" s="1"/>
  <c r="H305" i="1"/>
  <c r="E303" i="1"/>
  <c r="H303" i="1" s="1"/>
  <c r="E661" i="1"/>
  <c r="H661" i="1" s="1"/>
  <c r="E426" i="1"/>
  <c r="H426" i="1" s="1"/>
  <c r="H639" i="1"/>
  <c r="E637" i="1"/>
  <c r="H637" i="1" s="1"/>
  <c r="E433" i="1"/>
  <c r="H433" i="1" s="1"/>
  <c r="E432" i="1"/>
  <c r="H432" i="1" s="1"/>
  <c r="E572" i="1"/>
  <c r="H572" i="1" s="1"/>
  <c r="H651" i="1"/>
  <c r="E649" i="1"/>
  <c r="H649" i="1" s="1"/>
  <c r="H458" i="1"/>
  <c r="E456" i="1"/>
  <c r="H456" i="1" s="1"/>
  <c r="H391" i="1"/>
  <c r="E389" i="1"/>
  <c r="H389" i="1" s="1"/>
  <c r="H404" i="1"/>
  <c r="E402" i="1"/>
  <c r="H626" i="1"/>
  <c r="E624" i="1"/>
  <c r="E673" i="1"/>
  <c r="H673" i="1" s="1"/>
  <c r="H669" i="1"/>
  <c r="E667" i="1"/>
  <c r="H667" i="1" s="1"/>
  <c r="H446" i="1"/>
  <c r="E444" i="1"/>
  <c r="H444" i="1" s="1"/>
  <c r="H712" i="1"/>
  <c r="E711" i="1"/>
  <c r="H711" i="1" s="1"/>
  <c r="H383" i="1"/>
  <c r="E741" i="1"/>
  <c r="H743" i="1"/>
  <c r="H279" i="1"/>
  <c r="E230" i="1"/>
  <c r="H230" i="1" s="1"/>
  <c r="H693" i="1"/>
  <c r="E686" i="1"/>
  <c r="H686" i="1" s="1"/>
  <c r="H680" i="1"/>
  <c r="E679" i="1"/>
  <c r="H679" i="1" s="1"/>
  <c r="H579" i="1"/>
  <c r="E578" i="1"/>
  <c r="H578" i="1" s="1"/>
  <c r="H501" i="1"/>
  <c r="E500" i="1"/>
  <c r="H500" i="1" s="1"/>
  <c r="H409" i="1"/>
  <c r="E408" i="1"/>
  <c r="H408" i="1" s="1"/>
  <c r="E571" i="1" l="1"/>
  <c r="H571" i="1" s="1"/>
  <c r="E585" i="1"/>
  <c r="H585" i="1" s="1"/>
  <c r="E592" i="1"/>
  <c r="H592" i="1" s="1"/>
  <c r="E291" i="1"/>
  <c r="H291" i="1" s="1"/>
  <c r="E415" i="1"/>
  <c r="H415" i="1" s="1"/>
  <c r="E630" i="1"/>
  <c r="H630" i="1" s="1"/>
  <c r="E376" i="1"/>
  <c r="H376" i="1" s="1"/>
  <c r="H402" i="1"/>
  <c r="E401" i="1"/>
  <c r="H401" i="1" s="1"/>
  <c r="H624" i="1"/>
  <c r="E617" i="1"/>
  <c r="H617" i="1" s="1"/>
  <c r="H741" i="1"/>
  <c r="E731" i="1"/>
  <c r="H731" i="1" s="1"/>
  <c r="E730" i="1"/>
  <c r="H730" i="1" s="1"/>
</calcChain>
</file>

<file path=xl/sharedStrings.xml><?xml version="1.0" encoding="utf-8"?>
<sst xmlns="http://schemas.openxmlformats.org/spreadsheetml/2006/main" count="1401" uniqueCount="634">
  <si>
    <t xml:space="preserve"> </t>
  </si>
  <si>
    <t xml:space="preserve">       Temeljem članka 109. Zakona o proračunu (NN 87/08, 136/12, 15/15) i članka 39. Statuta Općine Mihovljan (Službeni glasnik KZŽ br. 05/13 i 11/18, 8/20), </t>
  </si>
  <si>
    <t xml:space="preserve">       Općinsko vijeće Općine Mihovljan na svojoj 25. sjednici održanoj dana 23. rujna 2020. godine donijelo je </t>
  </si>
  <si>
    <t>POLUGODIŠNJI IZVJEŠTAJ O IZVRŠENJU PRORAČUNA OPĆINE MIHOVLJAN ZA RAZDOBLJE</t>
  </si>
  <si>
    <t xml:space="preserve"> OD 01.01.2020. - 30.06.2020. GODINE</t>
  </si>
  <si>
    <t>Članak 1.</t>
  </si>
  <si>
    <t>Izvršenje 30.06.2019</t>
  </si>
  <si>
    <t>Izvorni plan 2020.</t>
  </si>
  <si>
    <t>Tekući plan 2020.</t>
  </si>
  <si>
    <t xml:space="preserve">Izvršenje 30.06.2020. </t>
  </si>
  <si>
    <t>Indeks</t>
  </si>
  <si>
    <t>4/1</t>
  </si>
  <si>
    <t>4/3</t>
  </si>
  <si>
    <t xml:space="preserve">A. RAČUN PRIHODA I RASHODA </t>
  </si>
  <si>
    <t>Prihodi poslovanja (6)</t>
  </si>
  <si>
    <t>Prihod od prodaje nefinancijske imovine (7)</t>
  </si>
  <si>
    <t>PRIHOD UKUPNO:</t>
  </si>
  <si>
    <t>Rashodi poslovanja (3)</t>
  </si>
  <si>
    <t>Rashodi za nabavu nefinancijske imovine (4)</t>
  </si>
  <si>
    <t>RASHOD UKUPNO:</t>
  </si>
  <si>
    <t xml:space="preserve">RAZLIKA-MANJAK </t>
  </si>
  <si>
    <t xml:space="preserve">B. RAČUN FINANCIRANJA/ZADUŽIVANJA </t>
  </si>
  <si>
    <t>Primici od financijske imovine i zaduživanja (8)</t>
  </si>
  <si>
    <t>Izdaci za financijsku imovinu i otplatu zajmova (5)</t>
  </si>
  <si>
    <t xml:space="preserve">NETO ZADUŽIVANJE </t>
  </si>
  <si>
    <t xml:space="preserve">C.RASPOLOŽIVA SREDSTVA IZ PRETHODNIH GODINA </t>
  </si>
  <si>
    <t>PRORAČUN UKUPNO</t>
  </si>
  <si>
    <t>Prihodi i primici ukupno (6+7+8)</t>
  </si>
  <si>
    <t>ashodi i izdaci ukupno (3-4-5)</t>
  </si>
  <si>
    <t>VIŠAK ZA NAREDNO RAZDOBLJE</t>
  </si>
  <si>
    <t xml:space="preserve">PRIHODI I PRIMICI </t>
  </si>
  <si>
    <t xml:space="preserve">IZVRŠENJE PRORAČUNA od 01.01.2020.-30.06.2020. po EKONOMSKOJ KLASIFIKACIJI  </t>
  </si>
  <si>
    <t xml:space="preserve">A.RAČUN PRIHODA I RASHODA </t>
  </si>
  <si>
    <t xml:space="preserve">Prihodi poslovanja </t>
  </si>
  <si>
    <t xml:space="preserve">Prihod od prodaje nefinancijske imovine </t>
  </si>
  <si>
    <t xml:space="preserve">Rashodi poslovanja </t>
  </si>
  <si>
    <t xml:space="preserve">Rashodi za nabavu nefinancijske imovine </t>
  </si>
  <si>
    <t xml:space="preserve">Primici od financijske imovine i zaduživanja </t>
  </si>
  <si>
    <t xml:space="preserve">Izdaci za financijsku imovinu i otplatu zajmova </t>
  </si>
  <si>
    <t xml:space="preserve">Izvori financiranja </t>
  </si>
  <si>
    <t>Broj konta</t>
  </si>
  <si>
    <t>Vrste prihoda</t>
  </si>
  <si>
    <t>Izvršenje 30.06.2019.</t>
  </si>
  <si>
    <t>Izvršenje 30.06.2020.</t>
  </si>
  <si>
    <t>11,31,43,52,55,56</t>
  </si>
  <si>
    <t xml:space="preserve">PRIHODI POSLOVANJA </t>
  </si>
  <si>
    <t>Prihodi od poreza</t>
  </si>
  <si>
    <t>Porez na dohodak</t>
  </si>
  <si>
    <t xml:space="preserve">Porez na dohodak od nesamostaqlnog rada </t>
  </si>
  <si>
    <t xml:space="preserve">Porez na dohodak od samostalne djelatnosti </t>
  </si>
  <si>
    <t>118..439,88</t>
  </si>
  <si>
    <t xml:space="preserve">Povrat poreza po godišnjoj prijavi </t>
  </si>
  <si>
    <t>Porez na imovinu</t>
  </si>
  <si>
    <t xml:space="preserve">Porez na nepokretnu imovinu </t>
  </si>
  <si>
    <t xml:space="preserve">Povremeni porez na imovinu </t>
  </si>
  <si>
    <t>Porezi na robu i usluge</t>
  </si>
  <si>
    <t xml:space="preserve">Porez na robu i usluge </t>
  </si>
  <si>
    <t>43,52,56</t>
  </si>
  <si>
    <t>Pomoći iz inozemstva i od subjekata unutar općeg proračuna</t>
  </si>
  <si>
    <t>Potpore iz proračuna</t>
  </si>
  <si>
    <t xml:space="preserve">Tekuće potpore iz proračuan </t>
  </si>
  <si>
    <t xml:space="preserve">Kapitalne pomoći iz proračuan </t>
  </si>
  <si>
    <t>Pomoći od ostalih subjekata unutar općeg proračuna</t>
  </si>
  <si>
    <t xml:space="preserve">Ostale tekuće potpore unutar države </t>
  </si>
  <si>
    <t>Pomoći temeljem prijenosa EU sredstva</t>
  </si>
  <si>
    <t xml:space="preserve">Kapitalne pomoći temeljem prijenosa EU sredstava </t>
  </si>
  <si>
    <t>Prihodi od imovine</t>
  </si>
  <si>
    <t>Prihodi od financijske imovine</t>
  </si>
  <si>
    <t xml:space="preserve">Kamate na oročena sredstva </t>
  </si>
  <si>
    <t>Prihodi od nefinancijske imovine</t>
  </si>
  <si>
    <t xml:space="preserve">Naknade za koncesije </t>
  </si>
  <si>
    <t xml:space="preserve">Prihodi od zakupa i iznajmljivanje imovine </t>
  </si>
  <si>
    <t xml:space="preserve">Ostali prihod od nefinancijske imovine </t>
  </si>
  <si>
    <t>Prihodi od prodaje robe i usluga</t>
  </si>
  <si>
    <t xml:space="preserve">Administrativne (upravne) pristojbe </t>
  </si>
  <si>
    <t xml:space="preserve">Grobna naknada </t>
  </si>
  <si>
    <t xml:space="preserve">Ostale upravne pristojbe </t>
  </si>
  <si>
    <t>Prihodi po posebnim propisima</t>
  </si>
  <si>
    <t xml:space="preserve">Prihodi vodnog gospodarstva </t>
  </si>
  <si>
    <t xml:space="preserve">Doprinos za šume </t>
  </si>
  <si>
    <t xml:space="preserve">Ostali nespomenuti prihodi </t>
  </si>
  <si>
    <t>Komunalne naknade i doprinosi</t>
  </si>
  <si>
    <t xml:space="preserve">Komunalni doprinos </t>
  </si>
  <si>
    <t xml:space="preserve">Komunalne naknade  </t>
  </si>
  <si>
    <t>Ostali prihodi</t>
  </si>
  <si>
    <t>Prihodi od pruženih usluga</t>
  </si>
  <si>
    <t xml:space="preserve">Prihodi od pruženih usluga </t>
  </si>
  <si>
    <t>Prihodi od prodaje nefinancijske imovine</t>
  </si>
  <si>
    <t>Prihodi od prodaje proizvodne imovine</t>
  </si>
  <si>
    <t xml:space="preserve">Prihod od prodaje građevinskih objekata </t>
  </si>
  <si>
    <t xml:space="preserve">Prihod od prodaje stanova </t>
  </si>
  <si>
    <t>Primici od zaduživanja</t>
  </si>
  <si>
    <t xml:space="preserve">Primljeni krediti i zajmovi </t>
  </si>
  <si>
    <t xml:space="preserve">Primljeni krediti od kreditnih institucija </t>
  </si>
  <si>
    <t>Vrsta rashoda i izdataka</t>
  </si>
  <si>
    <t>3</t>
  </si>
  <si>
    <t>Rashodi poslovanja</t>
  </si>
  <si>
    <t>Rashodi za zaposlene</t>
  </si>
  <si>
    <t>Plaće u novcu</t>
  </si>
  <si>
    <t xml:space="preserve">Plaće u novcu </t>
  </si>
  <si>
    <t>Ostali rashodi za zaposlene</t>
  </si>
  <si>
    <t xml:space="preserve">Ostali rashode za zaposlene </t>
  </si>
  <si>
    <t>Doprinosi za plaću</t>
  </si>
  <si>
    <t xml:space="preserve">Doprinosi za mirovinsko osiguranje </t>
  </si>
  <si>
    <t xml:space="preserve">Doprinos za zdravstveno osiguranje </t>
  </si>
  <si>
    <t>11,31,43,52</t>
  </si>
  <si>
    <t>Materijalni rashodi</t>
  </si>
  <si>
    <t xml:space="preserve">Naknade troškova zaposlenima </t>
  </si>
  <si>
    <t xml:space="preserve">Službena putovanja </t>
  </si>
  <si>
    <t xml:space="preserve">Naknade za prijevoz </t>
  </si>
  <si>
    <t xml:space="preserve">Stručno usavršavanje zaposlenika </t>
  </si>
  <si>
    <t xml:space="preserve">Ostale naknade troškova zaposlenima </t>
  </si>
  <si>
    <t>Rashodi za materijal i energiju</t>
  </si>
  <si>
    <t xml:space="preserve">Uredski materijal i ostali materijalni rashodi </t>
  </si>
  <si>
    <t xml:space="preserve">Energija </t>
  </si>
  <si>
    <t xml:space="preserve">Materijal i dijelovi za tekuće i investicijsko održavanje </t>
  </si>
  <si>
    <t>Rashodi za usluge</t>
  </si>
  <si>
    <t xml:space="preserve">Usluge telefona,interneta,pošte </t>
  </si>
  <si>
    <t xml:space="preserve">Usluge tekućeg i investicijskog održavanja </t>
  </si>
  <si>
    <t xml:space="preserve">Usluga promidžbe i informiranja </t>
  </si>
  <si>
    <t xml:space="preserve">Komunalne usluge </t>
  </si>
  <si>
    <t xml:space="preserve">Zakupnine i najamnine 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</si>
  <si>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</si>
  <si>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</si>
  <si>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</si>
  <si>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</si>
  <si>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>Naknade troškova osobama izvan radnog odnosa</t>
  </si>
  <si>
    <t xml:space="preserve">Naknade troškova osobama izvan radnog odnosa </t>
  </si>
  <si>
    <t>Ostali nespomenuti rashodi poslovanja</t>
  </si>
  <si>
    <t xml:space="preserve">Naknade za rad predstavničkih i izvršnih tijela </t>
  </si>
  <si>
    <t xml:space="preserve">Premije osiguranja </t>
  </si>
  <si>
    <t xml:space="preserve">Reprezentacija </t>
  </si>
  <si>
    <t xml:space="preserve">Članarine </t>
  </si>
  <si>
    <t xml:space="preserve">Ostali nespomenuti rashodi poslovanja </t>
  </si>
  <si>
    <t>Financijski rashodi</t>
  </si>
  <si>
    <t>Kamate na primljene kredite</t>
  </si>
  <si>
    <t>Ostali financijski rashodi</t>
  </si>
  <si>
    <t xml:space="preserve">Bankarske usluge i usluge platnog prometa </t>
  </si>
  <si>
    <t xml:space="preserve">Ostali nespomenuti financijski rashodi </t>
  </si>
  <si>
    <t>Subvencije</t>
  </si>
  <si>
    <t xml:space="preserve">Subvencije poljoprivrednicima i obrtnicima </t>
  </si>
  <si>
    <t>Potpore</t>
  </si>
  <si>
    <t>Potpore unutar opće države</t>
  </si>
  <si>
    <t xml:space="preserve">Tekuće potpore unutar opće države </t>
  </si>
  <si>
    <t>Naknade građanima i kućanstvima</t>
  </si>
  <si>
    <t>Naknade građanima i kućanstvima iz proračuna</t>
  </si>
  <si>
    <t xml:space="preserve">Naknade građanima i kučanstvima </t>
  </si>
  <si>
    <t xml:space="preserve">Naknade građanima ikučanstvima </t>
  </si>
  <si>
    <t>Donacije i ostali rashodi</t>
  </si>
  <si>
    <t>Tekuće donacije</t>
  </si>
  <si>
    <t xml:space="preserve">Tekuće donacije </t>
  </si>
  <si>
    <t>Kapitalne pomoći</t>
  </si>
  <si>
    <t>Kapitalne pomoći državnom i javnom sektoru</t>
  </si>
  <si>
    <t>11,43,51,52,56,81</t>
  </si>
  <si>
    <t>Rashodi za nabavu nefinancijske imovine</t>
  </si>
  <si>
    <t>Rashodi za nabavu neproizvodne imovine</t>
  </si>
  <si>
    <t>Materijalna imovina - prirodna bogatstva</t>
  </si>
  <si>
    <t xml:space="preserve">Zemljište </t>
  </si>
  <si>
    <t>Nematerijalna imovina</t>
  </si>
  <si>
    <t xml:space="preserve">Ostala nematerijalna imovina </t>
  </si>
  <si>
    <t>11,43,52,56,81</t>
  </si>
  <si>
    <t>Rashodi za nabavu proizvedene dugotrajne imovine</t>
  </si>
  <si>
    <t>Građevinski objekti</t>
  </si>
  <si>
    <t xml:space="preserve">Poslovni subjekti </t>
  </si>
  <si>
    <t xml:space="preserve">Građevinski objekti-ceste ui ostali prometni objekti </t>
  </si>
  <si>
    <t xml:space="preserve">Ostali građevinski objekti </t>
  </si>
  <si>
    <t>Oprema</t>
  </si>
  <si>
    <t xml:space="preserve">Oprema </t>
  </si>
  <si>
    <t>Izdaci za financijsku imovinu i otplate kredita</t>
  </si>
  <si>
    <t>Izdaci za otplatu glavnice primljenih kredita</t>
  </si>
  <si>
    <t xml:space="preserve">Otplata glavnice primljenih kredita i zajmova </t>
  </si>
  <si>
    <t xml:space="preserve">Primljeni krediti od kreditnih instituacija </t>
  </si>
  <si>
    <t xml:space="preserve">IZVRŠENJE PRORAČUNA od 01.01.2020.- 30.06.2020. -  ZADUŽIVANJE OPĆINE MIHOVLJAN </t>
  </si>
  <si>
    <t>Izvor financiranja</t>
  </si>
  <si>
    <t>Vrsta prihoda</t>
  </si>
  <si>
    <t>2</t>
  </si>
  <si>
    <t>4</t>
  </si>
  <si>
    <t xml:space="preserve">Otplata glavnice primljenih kredita i zajmova od kreditnih i ostalih financijskih institucija </t>
  </si>
  <si>
    <t>Primici od financijske imovine i zaduživanja</t>
  </si>
  <si>
    <t>Primljeni krediti i zajmovi od kreditnih institucija</t>
  </si>
  <si>
    <t xml:space="preserve">Primljeni krediti </t>
  </si>
  <si>
    <t>Sveukupno prihodi:</t>
  </si>
  <si>
    <t>Vlastiti izvori</t>
  </si>
  <si>
    <t>Rezultat poslovanja</t>
  </si>
  <si>
    <t>Višak/manjak prihoda</t>
  </si>
  <si>
    <t>Višak prihoda iz prethodnih godina</t>
  </si>
  <si>
    <t xml:space="preserve">  </t>
  </si>
  <si>
    <t xml:space="preserve">RASHODI/IZDACI PO PRORAČUNSKIM KLASIFIKACIJAMA </t>
  </si>
  <si>
    <t xml:space="preserve">Pozicija     Broj konta    Vrsta rashoda i izdataka </t>
  </si>
  <si>
    <t>Klas.</t>
  </si>
  <si>
    <t xml:space="preserve">Izvorni plan </t>
  </si>
  <si>
    <t>Tekući plan</t>
  </si>
  <si>
    <t xml:space="preserve">Izvršenje </t>
  </si>
  <si>
    <t xml:space="preserve">za 2020. </t>
  </si>
  <si>
    <t>za 2020.</t>
  </si>
  <si>
    <t xml:space="preserve">30.06.2020. </t>
  </si>
  <si>
    <t xml:space="preserve">RAZDJEL: 001 PREDSTAVNIČKA I IZVRŠNA TIJELA, UPRAVNI ODJEL </t>
  </si>
  <si>
    <t>GLAVA: 00101 PREDSTAVNIČKA I IZVRŠNA TIJELA</t>
  </si>
  <si>
    <t xml:space="preserve">PROGRAM: 1001 RAZVOJ ZAJEDNICE  </t>
  </si>
  <si>
    <t xml:space="preserve">Aktivnost: A100101 Jednokratne pomoći obiteljima za svako rođeno dijete </t>
  </si>
  <si>
    <t>Izvor financiranja: 11, Opći prihodi i primici</t>
  </si>
  <si>
    <t>104</t>
  </si>
  <si>
    <t xml:space="preserve">Naknade građanima i kućanstvima </t>
  </si>
  <si>
    <t xml:space="preserve">Ostale  naknade građanima i kućanstvima </t>
  </si>
  <si>
    <t xml:space="preserve">Naknade građanima i kučanstivma </t>
  </si>
  <si>
    <t xml:space="preserve">Aktivnost: A100102 Crveni križ-tekuće donacije u novcu </t>
  </si>
  <si>
    <t xml:space="preserve">107 </t>
  </si>
  <si>
    <t>107</t>
  </si>
  <si>
    <t>Aktivnost: A100103 Tekuće donacije udrugama</t>
  </si>
  <si>
    <t>Izvor financiranja: 11 Opći prihodi i primici</t>
  </si>
  <si>
    <t xml:space="preserve">08 </t>
  </si>
  <si>
    <t xml:space="preserve">Donacije i ostali rashodi </t>
  </si>
  <si>
    <t>08</t>
  </si>
  <si>
    <t xml:space="preserve">Aktivnost: A100104 Udruga gradova i općina </t>
  </si>
  <si>
    <t>011</t>
  </si>
  <si>
    <t>Aktivnost: A100105 Tekuće donacije LAG Zeleni bregi</t>
  </si>
  <si>
    <t xml:space="preserve">Kapitalni projekt: K100101 Izgradnja dječjeg vrtića u Mihovljanu </t>
  </si>
  <si>
    <t xml:space="preserve">Izvor financiranja: 56   </t>
  </si>
  <si>
    <t xml:space="preserve">Fondovi EU </t>
  </si>
  <si>
    <t xml:space="preserve">062 </t>
  </si>
  <si>
    <t xml:space="preserve">Rashodi za nabavu proizvedene dugotrajne  imovine </t>
  </si>
  <si>
    <t xml:space="preserve">Građevinski objekt </t>
  </si>
  <si>
    <t>062</t>
  </si>
  <si>
    <t xml:space="preserve">Izgradnja dječjeg vrtića u Mihovljanu </t>
  </si>
  <si>
    <t>Izvor financiranja: 81, Namjenski primici od zaduživanja</t>
  </si>
  <si>
    <t xml:space="preserve">Rashodi za nabavu proizvedene dugotrajne imovine </t>
  </si>
  <si>
    <t xml:space="preserve">Kapitalni projekt: K100102 Dječja igrališta sa igralima i spravama </t>
  </si>
  <si>
    <t xml:space="preserve">Izvori financiranja: 52 Prihodi iz Državnog proračuna </t>
  </si>
  <si>
    <t xml:space="preserve">Rashodi za nabavu nefinancijske imovien </t>
  </si>
  <si>
    <t>Kapitalni projekt: K100103 Zemljište</t>
  </si>
  <si>
    <t xml:space="preserve">Rasdhodi za nabavu nefinancijske imovine </t>
  </si>
  <si>
    <t xml:space="preserve">Rashodi za nabavu imovine </t>
  </si>
  <si>
    <t xml:space="preserve">Materijalna imovina </t>
  </si>
  <si>
    <t xml:space="preserve">Zemljišta </t>
  </si>
  <si>
    <t xml:space="preserve">Kapitalni projekt: K100104 Projekti i geodezija </t>
  </si>
  <si>
    <t xml:space="preserve">Izvor financiranja: 11 Opći prihodi i primici, 52 Prihodi iz državnog proračuan </t>
  </si>
  <si>
    <t xml:space="preserve">Nematerijalna imovina </t>
  </si>
  <si>
    <t xml:space="preserve">Ostala nematerijala imovina </t>
  </si>
  <si>
    <t xml:space="preserve">PROGRAM:1004 JAVNA UPRAVA I ADMINISTRACIJA </t>
  </si>
  <si>
    <t xml:space="preserve">Aktivnost: A100401 Materijalni rashodi i rashodi za usluge </t>
  </si>
  <si>
    <t xml:space="preserve">Rashodi za materijal i enegiju </t>
  </si>
  <si>
    <t xml:space="preserve">Rashodi za usluge </t>
  </si>
  <si>
    <t xml:space="preserve">Rashodi za usluge pošte i telefona </t>
  </si>
  <si>
    <t xml:space="preserve">Rashodi za usluge (najam) </t>
  </si>
  <si>
    <t xml:space="preserve">Aktivnost: A100402 Ostali nespomenuti izdaci </t>
  </si>
  <si>
    <t xml:space="preserve">Materijalni rashodi </t>
  </si>
  <si>
    <t xml:space="preserve">Aktivnost: A100403 Intelektualne i računalne usluge  </t>
  </si>
  <si>
    <t xml:space="preserve">Izvor financiranja: 11, Opći prihodi i primici </t>
  </si>
  <si>
    <t xml:space="preserve">Usluge promiđbe i informiranja </t>
  </si>
  <si>
    <t>Aktivnost, A100104 Financijski rashodi</t>
  </si>
  <si>
    <t>04</t>
  </si>
  <si>
    <t xml:space="preserve">Financijski rashodi </t>
  </si>
  <si>
    <t xml:space="preserve">Ostali financijski rashodi </t>
  </si>
  <si>
    <t xml:space="preserve">Aktivnost: A100405 </t>
  </si>
  <si>
    <t xml:space="preserve">Javni radovi </t>
  </si>
  <si>
    <t xml:space="preserve">Izvor financiranja: 11 Opći prihodi i primici, 55 Pomoći Zavoda za zapošljavanje </t>
  </si>
  <si>
    <t xml:space="preserve">Naknade troškova    </t>
  </si>
  <si>
    <t xml:space="preserve">Naknade troškova izvan radnog odnosa </t>
  </si>
  <si>
    <t>Aktivnost: A100406 Naknade osobama izvan radnog odnosa</t>
  </si>
  <si>
    <t xml:space="preserve">Izvor financiranja: 11 Opći prihodi i primici, 55 Pomoći Zavoda za zapošljavanje  </t>
  </si>
  <si>
    <t>Aktivnost: A100107 Ostali financijski izdaci  (1% porezna)</t>
  </si>
  <si>
    <t xml:space="preserve">Izvor financiranja: 11,  Opći prihodi i primici </t>
  </si>
  <si>
    <t xml:space="preserve">Rahodi poslovanja </t>
  </si>
  <si>
    <t xml:space="preserve">Aktivnost: A100408 Naknade za rad predstavničkih i izvršnih radnih tijela, Mjesni odbori </t>
  </si>
  <si>
    <t xml:space="preserve">Naknade predstavničkim i izvršnim tijelima </t>
  </si>
  <si>
    <t>Aktivnost: A100409 Naknada zamjenika načelnika</t>
  </si>
  <si>
    <t>Aktivnost: A100410  Naknade političkim strankama</t>
  </si>
  <si>
    <t xml:space="preserve">Ostali rashodi </t>
  </si>
  <si>
    <t>Kapitalni projekt: K100401 Nabava nefinancijske imovine</t>
  </si>
  <si>
    <t xml:space="preserve">Izvor financiranja:11 Opći prihodi i primici </t>
  </si>
  <si>
    <t>Postrojenja i oprema</t>
  </si>
  <si>
    <t>Aktivnost, A100415 Kamate po kreditu za dječji vrtić u Mihovljanu</t>
  </si>
  <si>
    <t xml:space="preserve">Izvor financiranja: 11  Opći prihodi i primici </t>
  </si>
  <si>
    <t xml:space="preserve">Kamate za primljene kredite </t>
  </si>
  <si>
    <t xml:space="preserve">Kamate po kreditima </t>
  </si>
  <si>
    <t xml:space="preserve">Aktivnost, A100416 Otplate glavnice za kredit za dječji vrtić u Mihovljanu </t>
  </si>
  <si>
    <t>Izvor financiranja:</t>
  </si>
  <si>
    <t xml:space="preserve">56 Fondovi EU 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</si>
  <si>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</si>
  <si>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</si>
  <si>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</si>
  <si>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 xml:space="preserve">PROGRAM: 1005  ORGANIZACIJA I PROVOĐENJE ZAŠTITE I SPAŠAVANJA </t>
  </si>
  <si>
    <t>Aktivnost: A100501, Osnovna djelatnost zaštite od požara - DVD Mihovljan</t>
  </si>
  <si>
    <t>032</t>
  </si>
  <si>
    <t xml:space="preserve">Ostali rashodi      </t>
  </si>
  <si>
    <t xml:space="preserve">Aktivnost: A100502, JVP Javna vatrogasna postrojba Krapina </t>
  </si>
  <si>
    <t xml:space="preserve">Ostali nespomenuti izdaci </t>
  </si>
  <si>
    <t xml:space="preserve">Aktivnost: A100503, Organizacija i provođenje zaštite i spašavanja-Civilna zaštita </t>
  </si>
  <si>
    <t xml:space="preserve">Ostali rashodi  Civilna zaštita </t>
  </si>
  <si>
    <t xml:space="preserve">Aktivnost: A100504, Hrvatska gorska služba spašavanja HGSS </t>
  </si>
  <si>
    <t xml:space="preserve">Tekuće donaccije HGSS </t>
  </si>
  <si>
    <t xml:space="preserve">PROGRAM:1006 </t>
  </si>
  <si>
    <t xml:space="preserve">RAZVOJ I UPRAVLJANJE SUSTAVA VODOOPSKRBE,ODVODNJE I ZAŠTITE VODA </t>
  </si>
  <si>
    <t xml:space="preserve">Aktivnost:100601 Uređenje odvodnih jaraka </t>
  </si>
  <si>
    <t>Izvor financiranja: 11 Opći prihodi i primici, 43 Ostali prihodi</t>
  </si>
  <si>
    <t xml:space="preserve">066 </t>
  </si>
  <si>
    <t xml:space="preserve">Materijaln irashodi </t>
  </si>
  <si>
    <t xml:space="preserve">Tekuće i investicijsko održavanje </t>
  </si>
  <si>
    <t>066</t>
  </si>
  <si>
    <t xml:space="preserve">PROGRAM:1007  POTPORA POLJOPRIVREDI  </t>
  </si>
  <si>
    <t>Aktivnost: A100701, Poticaji u poljoprivredi</t>
  </si>
  <si>
    <t>042</t>
  </si>
  <si>
    <t xml:space="preserve">Naknade građamo,a i kućanstvima </t>
  </si>
  <si>
    <t>Pomoć građanima</t>
  </si>
  <si>
    <t xml:space="preserve">PROGRAM:1009  ODRŽAVANJE KOMUNALNE INFRASTRUKTURE </t>
  </si>
  <si>
    <t>Aktivnost: A100901, Održavanje cesta:kameni materijal i prijevoz</t>
  </si>
  <si>
    <t xml:space="preserve">Izvor financiranja: 11 Opći prihodi i primici, 52 Prihodi iz Županijskog proračuan </t>
  </si>
  <si>
    <t>045</t>
  </si>
  <si>
    <t xml:space="preserve">Rashodi za materijal i energiju </t>
  </si>
  <si>
    <t xml:space="preserve">Materijal i dij.za tek.i inv.održavanje </t>
  </si>
  <si>
    <t xml:space="preserve">Rashodi poslvoanja </t>
  </si>
  <si>
    <t xml:space="preserve">Usluge tekućeg i inv. pdržavnja </t>
  </si>
  <si>
    <t xml:space="preserve">Aktivnost: A100902, Saniranje udarnih jama na ner.cestama i uređ.bankina </t>
  </si>
  <si>
    <t xml:space="preserve">Izvor financiranja: 11 Opći prihodi i primici, 43 Prih.za pos.namjene </t>
  </si>
  <si>
    <t xml:space="preserve">Usluge tekućeg i inv. održavnaja </t>
  </si>
  <si>
    <t>Aktivnost: A100903 Usluge rada stroja</t>
  </si>
  <si>
    <t xml:space="preserve">Izvor financiranja: 11 Opći prihodi i primici, 43, Prih.za pos.nam., 52 Pomoćo Županije </t>
  </si>
  <si>
    <t xml:space="preserve">Aktivnost: A100904 Košenje bankina uz nerazvrstane ceste i zem.u vl.općine </t>
  </si>
  <si>
    <t>Aktivnost:A100905</t>
  </si>
  <si>
    <t xml:space="preserve">Cijevi za ceste i odvodnju </t>
  </si>
  <si>
    <t>Materiaj i dijelovi za tek. I inv.održ.</t>
  </si>
  <si>
    <t xml:space="preserve">Aktivnost: A100906 </t>
  </si>
  <si>
    <t xml:space="preserve">Prometni znakovi </t>
  </si>
  <si>
    <t xml:space="preserve">Rashodi za materijal  </t>
  </si>
  <si>
    <t xml:space="preserve">Materijal i dijelovi </t>
  </si>
  <si>
    <t xml:space="preserve">Kapitalni projekt: K100901 Održ.ner.cesta-asfaltiranje i presvl.asfaltom  </t>
  </si>
  <si>
    <t xml:space="preserve">Izvor financiranja: 11 Opći p. i p., 43 Prih.p.n,  52 Pomoći  iz državnog proračuan, 52 omoći  iz Županije  </t>
  </si>
  <si>
    <t xml:space="preserve">Rashodi za nabavu proizvedene dzgotraje imovine </t>
  </si>
  <si>
    <t xml:space="preserve">Građevinski objekti </t>
  </si>
  <si>
    <t xml:space="preserve">Kapitalni projekt: K100903 Nogostup i oborinska odvodnja </t>
  </si>
  <si>
    <t xml:space="preserve">Izvor financiranja: 11 Opći prihodi i primici,43 Pos.nam.,  52 Prihodi iz državnog proračuna, 52 Pomoći  iz Županijskog proračuna  </t>
  </si>
  <si>
    <t xml:space="preserve">Rashdoi za nabavu nefinancijske imovine </t>
  </si>
  <si>
    <t xml:space="preserve">Rashodi za nabavu proizvedene dugotraje  imovine </t>
  </si>
  <si>
    <t>Aktivnost: A100907 Zimska služba</t>
  </si>
  <si>
    <t xml:space="preserve">Izvor financiranja: 11 Opći p.p., 43 Prih.za pos. Nam.,  52 Pomoći  iz Županije </t>
  </si>
  <si>
    <t xml:space="preserve">Aktivnost: A100908 Održavanje javne rasvjete-potrošnja i održavanje </t>
  </si>
  <si>
    <t>Izvor financiranja: 11 Opći prihodi i primici, 43 Prihodi za posebne namjene</t>
  </si>
  <si>
    <t>064</t>
  </si>
  <si>
    <t xml:space="preserve">Kapitalni projekt: K100904 Javna rasvjeta </t>
  </si>
  <si>
    <t xml:space="preserve">Izvor financiranja: 11 Opći prihodi i primici, 43 Prihodi za posebne namjene </t>
  </si>
  <si>
    <t xml:space="preserve">Rashodi za nabavu nefinancijske imvine </t>
  </si>
  <si>
    <t xml:space="preserve">Rashodi za nabavu nefinancijske dugotrajne imovine </t>
  </si>
  <si>
    <t xml:space="preserve">Rashodi za javnu rasvjetu </t>
  </si>
  <si>
    <t xml:space="preserve">Aktivnost: A100909 Održavanje groblja i javnih površina </t>
  </si>
  <si>
    <t xml:space="preserve">Izvor financiranja: 11 Opći prihodi i primimiotaka, 31 Vlastiti izvori </t>
  </si>
  <si>
    <t xml:space="preserve">Aktivnost: A100910 Tekuće uređenje centra </t>
  </si>
  <si>
    <t xml:space="preserve">Izvor financiranja: 11 Opći prihodi i primici, 43 Pos.namjene </t>
  </si>
  <si>
    <t xml:space="preserve">Materijal i dij. za tekuće održavanje </t>
  </si>
  <si>
    <t>PROGRAM:1010  KOMUNALNA INFRASTRUKUTURE, ODRŽAVANJE  I UPRAVLJANJE IMOVINOM (OBJEKTI)</t>
  </si>
  <si>
    <t xml:space="preserve">Aktivnost: A101001 Održavanje zgrada u vlasništvu općine za redovno korištenje </t>
  </si>
  <si>
    <t>Izvor financiranja: 11 Opći prihodi i primic, 43 Prihod za posebne namjene i</t>
  </si>
  <si>
    <t>Kapitalni projekt: K101001 Zgrada općine-prozori i vrata i potkrovlje za arhivu</t>
  </si>
  <si>
    <t xml:space="preserve">Izvor financiranja: 11 Opći prihodi i primici, 43 Prihod za posebne namjene </t>
  </si>
  <si>
    <t xml:space="preserve">Rashodi za nabavu proizvedene dugotraje imovine </t>
  </si>
  <si>
    <t xml:space="preserve">Ostali objekti </t>
  </si>
  <si>
    <t xml:space="preserve">Kapitalni projekt: K101002 Društveni dom:adaptacija/sanacija  </t>
  </si>
  <si>
    <t xml:space="preserve">Izvor financiranja: 11 Opći prihodi i primici, 52 Pomoći iz državnog proračuan </t>
  </si>
  <si>
    <t xml:space="preserve">Aktivnost: A101002 Mjesno groblje staze </t>
  </si>
  <si>
    <t xml:space="preserve">Izvor financiranja: 11 Opći prihodi i primici, 31 Vlastiti izvori </t>
  </si>
  <si>
    <t xml:space="preserve">Materijalni rahodi </t>
  </si>
  <si>
    <t xml:space="preserve">Materijal i dij.za tekuće održavanje </t>
  </si>
  <si>
    <t>Usluge tekućeg održavanja</t>
  </si>
  <si>
    <t xml:space="preserve">Aktivnost:A101003 Groblje-izgrada betonskih okvira na grobnim mjestima </t>
  </si>
  <si>
    <t xml:space="preserve">Rashodi za materijal i usluge </t>
  </si>
  <si>
    <t xml:space="preserve">Kapitalni projekt: K101003 Groblje: asfaltiranje staza </t>
  </si>
  <si>
    <t xml:space="preserve">Kapitalni projekt: K101004 Groblje: Mrtvačnica Mihovljan:rekonstrukcija </t>
  </si>
  <si>
    <t xml:space="preserve">Izvor financiranja: 11 Opći prihodi i primici, 31 Vlastiti izvori, 52 Pomoći  </t>
  </si>
  <si>
    <t xml:space="preserve">Rashodi za nabavu prozvedene dugotraje imovine </t>
  </si>
  <si>
    <t xml:space="preserve">Kapitalni projekt: K101005 Centar Mihovljana </t>
  </si>
  <si>
    <t xml:space="preserve">Kapitalni projekt: K101006 Spomen ploča poginulim braniteljima </t>
  </si>
  <si>
    <t xml:space="preserve">Izvor financiranja: 11 Opći prihodi i primici, 52 Pomoči iz državnog proračuan </t>
  </si>
  <si>
    <t xml:space="preserve">Aktivnosti: A101004 Održavanje opreme i osiguranje opreme </t>
  </si>
  <si>
    <t xml:space="preserve">Ostali nespomenuti rashodi </t>
  </si>
  <si>
    <t xml:space="preserve">Kapitalni projekt: 101007 Registar, Strategija i  Projekt identifikacije imovine  </t>
  </si>
  <si>
    <t xml:space="preserve">Rashodi za nabavu neporizvedene imovine </t>
  </si>
  <si>
    <t xml:space="preserve">PROGRAM:1011  JAČANJE GOSPODARSTVA  </t>
  </si>
  <si>
    <t xml:space="preserve">Aktivnost: A101101 Subvencije obrtnicima i poduzetnicima 1% kamate na kredite </t>
  </si>
  <si>
    <t>041</t>
  </si>
  <si>
    <t xml:space="preserve">Subvencije </t>
  </si>
  <si>
    <t xml:space="preserve">Subvencije obrtnicima i poljoprivrednicima </t>
  </si>
  <si>
    <t xml:space="preserve">PROGRAM:1014 ZAŠTITA OKOLIŠA   </t>
  </si>
  <si>
    <t xml:space="preserve">Aktivnost:A101401 Sanacija odlagališta smeća i divljih odlagališta </t>
  </si>
  <si>
    <t xml:space="preserve">Izvori financiranja:11 Opći prihodi i primici , 43 Prihodi za posebne namjene </t>
  </si>
  <si>
    <t>051</t>
  </si>
  <si>
    <t xml:space="preserve">PROGRAM:1015 UNAPREĐENJE STANOVANJA    </t>
  </si>
  <si>
    <t>Aktivnost:A101501 Sufinanciranje poticanja mjera energ. Učinkovitosti za obiteljske kuće</t>
  </si>
  <si>
    <t xml:space="preserve">Izvori financiranja:11 Opći prihodi i primici </t>
  </si>
  <si>
    <t>061</t>
  </si>
  <si>
    <t xml:space="preserve">Pomoći građanima </t>
  </si>
  <si>
    <t xml:space="preserve">PROGRAM:1016 ZAŠTITA, OČUVANJE I UNAPREĐENJE ZDRAVLJA </t>
  </si>
  <si>
    <t>Aktivnost: A101601 Sufinanciranje rada veterinarskog higijeničara</t>
  </si>
  <si>
    <t>Izvor financiranja: 11, Ostali prihodi i primici</t>
  </si>
  <si>
    <t xml:space="preserve">Rashodi posslovanja </t>
  </si>
  <si>
    <t>076</t>
  </si>
  <si>
    <t xml:space="preserve">Veterinarske usluge </t>
  </si>
  <si>
    <t xml:space="preserve">Aktivnost: A101602 Deratizacija </t>
  </si>
  <si>
    <t xml:space="preserve">Aktivnost: A101603 </t>
  </si>
  <si>
    <t xml:space="preserve">Rashodi za usluge -analiza vode </t>
  </si>
  <si>
    <t>063</t>
  </si>
  <si>
    <t xml:space="preserve">Zdravestvene usluge </t>
  </si>
  <si>
    <t xml:space="preserve">Aktivnost: A101604 Opskrba pitkom vodom DVD </t>
  </si>
  <si>
    <t xml:space="preserve">PROGRAM: 1017 PREDŠKOLSKI ODGOJ </t>
  </si>
  <si>
    <t xml:space="preserve">Aktivnost: A101701 suf.  Vrtića za djecu </t>
  </si>
  <si>
    <t xml:space="preserve">091 </t>
  </si>
  <si>
    <t xml:space="preserve">Naknade građanima </t>
  </si>
  <si>
    <t>091</t>
  </si>
  <si>
    <t xml:space="preserve">Aktivnost: A101702 Predškolski odgoj  </t>
  </si>
  <si>
    <t xml:space="preserve">Izvor financiranja: 11 Opći prihodi i primici, 52 Pomoći iz Državnog proračuna </t>
  </si>
  <si>
    <t xml:space="preserve">Potpore </t>
  </si>
  <si>
    <t>Program: 1018  RAZVOJ ŠKOLSTVA/OSNOVNA,SREDNJA VISOKA</t>
  </si>
  <si>
    <t>Aktivnost: A101801</t>
  </si>
  <si>
    <t xml:space="preserve">Osnovna škola-prijevoz učenika u osnovnu školu </t>
  </si>
  <si>
    <t>096</t>
  </si>
  <si>
    <t xml:space="preserve">Nakande građanima i kućanstvima </t>
  </si>
  <si>
    <t>Aktivnost: A101802 Sufinanciranje nabave radnih bilježnica</t>
  </si>
  <si>
    <t xml:space="preserve">Izvor financiranja: 11, Opći prihodi i primici, 52 Pomoć iz Županijskog proračuna </t>
  </si>
  <si>
    <t xml:space="preserve">Aktivnost: A101803 Osnovna škola-škola plivanja </t>
  </si>
  <si>
    <t xml:space="preserve">Potpore unutar opće države </t>
  </si>
  <si>
    <t xml:space="preserve">Aktivnost: A101804 Izlet za školsku djecu </t>
  </si>
  <si>
    <t>Aktivnost: A101805 Darovi za Božić i NG i  i nakande za učenike sa 5. svih 8.g.</t>
  </si>
  <si>
    <t>Kapitalni projekt: K101801  Kapitalne pomoći OŠ - oprema</t>
  </si>
  <si>
    <t>098</t>
  </si>
  <si>
    <t xml:space="preserve">Aktivnost: A101806 Suf.prijevoza učenika i suf.učeničkih domova </t>
  </si>
  <si>
    <t>092</t>
  </si>
  <si>
    <t xml:space="preserve">Ostale nakande građanima i kućanstvima </t>
  </si>
  <si>
    <t>Aktivnost: A101807 Stipendije učenicima i studentima</t>
  </si>
  <si>
    <t xml:space="preserve">Ostale naknade građanim i kućanstvima </t>
  </si>
  <si>
    <t xml:space="preserve">PROGRAM:1019  RAZVOJ SPORTA I REKREACIJE </t>
  </si>
  <si>
    <t>Aktivnost: A101901 Program javnih potreba u sportu</t>
  </si>
  <si>
    <t xml:space="preserve">081 </t>
  </si>
  <si>
    <t xml:space="preserve">Donacije i osti rashodi </t>
  </si>
  <si>
    <t xml:space="preserve">Donacije  </t>
  </si>
  <si>
    <t>081</t>
  </si>
  <si>
    <t xml:space="preserve">PROGRAM:1020 PROMICANJE KULTURE </t>
  </si>
  <si>
    <t xml:space="preserve">Aktivnost: A102001 Obilježavanje Dana općine i Župe Mihovljan </t>
  </si>
  <si>
    <t xml:space="preserve">Proslava Dana općine i Župe Mihovljan </t>
  </si>
  <si>
    <t xml:space="preserve">082 </t>
  </si>
  <si>
    <t xml:space="preserve">Ostali rashodi poslovanja </t>
  </si>
  <si>
    <t xml:space="preserve">Ostal rashodi </t>
  </si>
  <si>
    <t>082</t>
  </si>
  <si>
    <t>Aktivnost: A102002 Udruge u kulturi i ostale organizacije</t>
  </si>
  <si>
    <t xml:space="preserve">Aktivnost: A102003 Ostali rashodi:kazališne predstave </t>
  </si>
  <si>
    <t>Aktivnost: A102004 Donacije vjerskim zajednicama</t>
  </si>
  <si>
    <t xml:space="preserve">084 </t>
  </si>
  <si>
    <t xml:space="preserve">Kapitalne pomoći </t>
  </si>
  <si>
    <t>084</t>
  </si>
  <si>
    <t xml:space="preserve">PROGRAM: 1021 SOCIJALNA SKRB </t>
  </si>
  <si>
    <t xml:space="preserve">Aktivnost: A102101 Pomoć građanima i kućanstvima-socijalne pomoći </t>
  </si>
  <si>
    <t>Izvori financiranja: 11, Opći prihodi i primici</t>
  </si>
  <si>
    <t xml:space="preserve">Rashodi poslovanjja </t>
  </si>
  <si>
    <t xml:space="preserve">Aktivnost: A102102 Pomoć građanima-sredstva za ogrijev </t>
  </si>
  <si>
    <t>Izvor financiranja: 52 Pomoći</t>
  </si>
  <si>
    <t xml:space="preserve">Ostale naknade građanima i kućanstvima </t>
  </si>
  <si>
    <t xml:space="preserve">Aktivnost: A102103 Osnovna škola-školska kuhinja/socijala </t>
  </si>
  <si>
    <t>GLAVA:00102  JEDINSTVENI UPRAVNI ODJEL</t>
  </si>
  <si>
    <t>Program: 1004 JAVNA UPRAVA I ADMINISTRACIJA</t>
  </si>
  <si>
    <t>Aktivnost: A100401 Rashodi za zaposlene - plaće</t>
  </si>
  <si>
    <t xml:space="preserve">Rashodi za zaposlene </t>
  </si>
  <si>
    <t xml:space="preserve">Plaća </t>
  </si>
  <si>
    <t>Plaća</t>
  </si>
  <si>
    <t xml:space="preserve">Doprinosi na plaće </t>
  </si>
  <si>
    <t xml:space="preserve">Doprinos za mirovinsko osiguranje </t>
  </si>
  <si>
    <t>Aktivnost: A100402 Ostali rashodi za zaposlene</t>
  </si>
  <si>
    <t xml:space="preserve">Ostali izdaci z zaposlene </t>
  </si>
  <si>
    <t xml:space="preserve">Ostale naknade zaposlenima -tr.vl.auta u sl.svrhe </t>
  </si>
  <si>
    <t>Izvori financiranja:</t>
  </si>
  <si>
    <t xml:space="preserve">11 Opći prihodi i primici </t>
  </si>
  <si>
    <t xml:space="preserve">31 Vlastiti prihodi </t>
  </si>
  <si>
    <t xml:space="preserve">43 Prihodi za posebne namjene </t>
  </si>
  <si>
    <t xml:space="preserve">52 Prihodi iz županijskog proračuna </t>
  </si>
  <si>
    <t xml:space="preserve">52 Prihodi i primici iz državnog prračuna </t>
  </si>
  <si>
    <t xml:space="preserve">55 Pomoći od zavoda za zapošljavanje </t>
  </si>
  <si>
    <t xml:space="preserve">56 Prihodi i primici-EU fondovi </t>
  </si>
  <si>
    <t xml:space="preserve">81 Namjenski prihodi od zaduživanja </t>
  </si>
  <si>
    <t>PRORAČUN OPĆINE MIHOVLJAN ZA 2020. I PROJEKCIJA 2021.-2022.  PO FUNKCIJSKOJ KLASIFIKACIJI</t>
  </si>
  <si>
    <t>RAČUN</t>
  </si>
  <si>
    <t>OPIS RAČUNA</t>
  </si>
  <si>
    <t xml:space="preserve">30.06.2019. </t>
  </si>
  <si>
    <t>6/3</t>
  </si>
  <si>
    <t>6/5</t>
  </si>
  <si>
    <t>1</t>
  </si>
  <si>
    <t>U K U P N O</t>
  </si>
  <si>
    <t>01</t>
  </si>
  <si>
    <t>OPĆE JAVNE USLUGE</t>
  </si>
  <si>
    <t xml:space="preserve">IZVRŠNA I ZAKONODAVNA TIJELA, FINANCIJSKI POSLOVI </t>
  </si>
  <si>
    <t>0111</t>
  </si>
  <si>
    <t xml:space="preserve">Izvršna i zakonodavna tijela </t>
  </si>
  <si>
    <t>0112</t>
  </si>
  <si>
    <t xml:space="preserve">Izdaci vezani za službenike </t>
  </si>
  <si>
    <t>0113</t>
  </si>
  <si>
    <t xml:space="preserve">Ostali financijski poslovi </t>
  </si>
  <si>
    <t>03</t>
  </si>
  <si>
    <t>JAVNI RED I SIGURNOST</t>
  </si>
  <si>
    <t>USLUGE PROTUPOŽARNE ZAŠTITE</t>
  </si>
  <si>
    <t>0320</t>
  </si>
  <si>
    <t xml:space="preserve">Usluge protupožarne zaštite i civilne zaštite </t>
  </si>
  <si>
    <t>EKONOMSKI POSLOVI</t>
  </si>
  <si>
    <t>OPĆI EKONOMSKI,TRGOVAČKI I POSLOVI VEZANI UZ RAD</t>
  </si>
  <si>
    <t>0412</t>
  </si>
  <si>
    <t xml:space="preserve">Opći poslovi vezani za rad </t>
  </si>
  <si>
    <t>0413</t>
  </si>
  <si>
    <t xml:space="preserve">Financijski izdaci </t>
  </si>
  <si>
    <t>POLJOPRIVREDA,ŠUMARSTVO,RIBARSTVO I LOV</t>
  </si>
  <si>
    <t>0421</t>
  </si>
  <si>
    <t>Poljoprivreda</t>
  </si>
  <si>
    <t>043</t>
  </si>
  <si>
    <t>GORIVO I ENERGIJA</t>
  </si>
  <si>
    <t>0432</t>
  </si>
  <si>
    <t xml:space="preserve">Prirodni plin </t>
  </si>
  <si>
    <t>0435</t>
  </si>
  <si>
    <t xml:space="preserve">Električna energija </t>
  </si>
  <si>
    <t>0436</t>
  </si>
  <si>
    <t>Ostale vrste energije</t>
  </si>
  <si>
    <t>PROMET</t>
  </si>
  <si>
    <t>0451</t>
  </si>
  <si>
    <t>Cestovni promet</t>
  </si>
  <si>
    <t>05</t>
  </si>
  <si>
    <t>ZAŠTITA OKOLIŠA</t>
  </si>
  <si>
    <t>GOSPODARENJE OTPADOM</t>
  </si>
  <si>
    <t>0510</t>
  </si>
  <si>
    <t>Gospodarenje otpadom</t>
  </si>
  <si>
    <t>06</t>
  </si>
  <si>
    <t>USLUGE UNAPREĐENJA  ZAJEDNICE</t>
  </si>
  <si>
    <t>RAZVOJ STANOVANJA</t>
  </si>
  <si>
    <t>0610</t>
  </si>
  <si>
    <t>Razvoj stanovanja</t>
  </si>
  <si>
    <t>RAZVOJ ZAJEDNICE</t>
  </si>
  <si>
    <t>0620</t>
  </si>
  <si>
    <t xml:space="preserve">Razvoj zajednice 4-KAPITALNO ( BEZ ASFALTIRANJA) </t>
  </si>
  <si>
    <t>OPSKRBA VODOM</t>
  </si>
  <si>
    <t>0630</t>
  </si>
  <si>
    <t>Opskrba vodom</t>
  </si>
  <si>
    <t>ULIČNA RASVJETA</t>
  </si>
  <si>
    <t>0640</t>
  </si>
  <si>
    <t>Ulična rasvjeta</t>
  </si>
  <si>
    <t>RASHODI VEZANI ZA STANOVANJE I KOM.POGODNOSTI KOJI NISU D.S.</t>
  </si>
  <si>
    <t>0660</t>
  </si>
  <si>
    <t xml:space="preserve">Ostale komunalne djelatnosti </t>
  </si>
  <si>
    <t>7</t>
  </si>
  <si>
    <t xml:space="preserve">ZAŠTITA I UNAPREĐENJE ZDRAVLJA </t>
  </si>
  <si>
    <t xml:space="preserve">Rashodi vezani uz zdravlje </t>
  </si>
  <si>
    <t>REKREACIJA,KULTURA I RELIGIJA</t>
  </si>
  <si>
    <t>SLUŽBE REKREACIJE I SPORTA</t>
  </si>
  <si>
    <t>0810</t>
  </si>
  <si>
    <t>Službe rekreacije i sporta</t>
  </si>
  <si>
    <t>SLUŽBE KULTURE</t>
  </si>
  <si>
    <t>0820</t>
  </si>
  <si>
    <t>Službe kulture</t>
  </si>
  <si>
    <t>RELIGIJSKE I DRUGE SLUŽBE ZAJEDNICE</t>
  </si>
  <si>
    <t>0840</t>
  </si>
  <si>
    <t>Religijske  i druge službe zajednice</t>
  </si>
  <si>
    <t>086</t>
  </si>
  <si>
    <t>RASHODI ZA REKREACIJU,KULTURU I RELIGIJU KOJI NISU DRUGDJE S</t>
  </si>
  <si>
    <t>0860</t>
  </si>
  <si>
    <t>Rashodi za rekreaciju,kulturu i religiju koji nisu d.svrstan</t>
  </si>
  <si>
    <t>09</t>
  </si>
  <si>
    <t>OBRAZOVANJE</t>
  </si>
  <si>
    <t>PREDŠKOLSKO I OSNOVNO OBRAZOVANJE</t>
  </si>
  <si>
    <t>0911</t>
  </si>
  <si>
    <t>Predškolsko obrazovanje</t>
  </si>
  <si>
    <t>Osnovnoškolsko obrazovanje -RSD.BILJEŽNICE</t>
  </si>
  <si>
    <t>0961</t>
  </si>
  <si>
    <t>Osnovno obrazovanje-PRIJ., 8G, I OST.</t>
  </si>
  <si>
    <t>0981</t>
  </si>
  <si>
    <t xml:space="preserve">Osnovno obrazovanje -OPREMA </t>
  </si>
  <si>
    <t>Srednjoškolsko obrazovanje</t>
  </si>
  <si>
    <t>0921</t>
  </si>
  <si>
    <t xml:space="preserve">Srednjoškolsko obrazovanje-PRIJ. SŠ +DOM </t>
  </si>
  <si>
    <t>0922</t>
  </si>
  <si>
    <t xml:space="preserve">Srednjoškolsko i vrše obrazovanje -STIPENDIJE </t>
  </si>
  <si>
    <t>10</t>
  </si>
  <si>
    <t>SOCIJALNA ZAŠTITA</t>
  </si>
  <si>
    <t>SOCIJALNA POMOĆ STAVNOVNIŠTVU</t>
  </si>
  <si>
    <t>1070</t>
  </si>
  <si>
    <t>Socijlana pomoć stanov.koje nije obuhv.redov.socijal.program</t>
  </si>
  <si>
    <t>AKTIVNOSTI SOCIJALNE ZAŠTITE KOJI NISU DRUGDJE SVRSTANI</t>
  </si>
  <si>
    <t>Aktivnosti socij.zaštite koji nisu drugdje svrstane</t>
  </si>
  <si>
    <t xml:space="preserve">OPIS IZVORA FINANCIRANJA </t>
  </si>
  <si>
    <t xml:space="preserve">PRIHODI </t>
  </si>
  <si>
    <t>11</t>
  </si>
  <si>
    <t>Opći prihodi i primici (61,641,6513)</t>
  </si>
  <si>
    <t>31</t>
  </si>
  <si>
    <t>Prihodi od pruženih usluga (6615)</t>
  </si>
  <si>
    <t>Prihodi za posebne namjene (642,6512,652,653,7)</t>
  </si>
  <si>
    <t xml:space="preserve">Prihodi i primici iz županijskog proračuana (633) </t>
  </si>
  <si>
    <t>52</t>
  </si>
  <si>
    <t>Prihodi i primici iz državnog proračuna (633)</t>
  </si>
  <si>
    <t>Prihodi i primici- EU fondovi (638)</t>
  </si>
  <si>
    <t>55</t>
  </si>
  <si>
    <t>Pomoći od zavoda za zapošljavanje (634)</t>
  </si>
  <si>
    <t>Primici od zaduživanja (842)</t>
  </si>
  <si>
    <t>99</t>
  </si>
  <si>
    <t>UKUPNO PRIHODI</t>
  </si>
  <si>
    <t xml:space="preserve">RASHODI </t>
  </si>
  <si>
    <t>Prihodi iz županijskog proračuna (633)</t>
  </si>
  <si>
    <t xml:space="preserve">Prihodi i primici iz državnog proračuna (633) </t>
  </si>
  <si>
    <t>Primici od zaduživanja 842)</t>
  </si>
  <si>
    <t>UKUPNO RASHODI</t>
  </si>
  <si>
    <t>Članak 3.</t>
  </si>
  <si>
    <t>Polugodišnji izvještaj o izvršenju Proračuna Općine Mihovljan za 2020. godinu objavit će se u Službenom glasniku Krapinsko - zagorske</t>
  </si>
  <si>
    <t xml:space="preserve"> županije i na WEB stranici Općine Mihovljan i stupa na snagu osmi dan od dana objave</t>
  </si>
  <si>
    <t>KLASA:</t>
  </si>
  <si>
    <t>URBROJ:</t>
  </si>
  <si>
    <t>2211/07-20-10</t>
  </si>
  <si>
    <t xml:space="preserve">OPĆI DIO </t>
  </si>
  <si>
    <t xml:space="preserve">POSEBNI DIO </t>
  </si>
  <si>
    <t xml:space="preserve">Članak 2. </t>
  </si>
  <si>
    <t>Prikaz ukupnih prihoda i primitaka te rashoda i izdataka utvrđuju se prema: ekonomskoj klasifikaciji, programskoj klasifikaciji, funkcijskoj klasifikaciji i izvorima financiranja.</t>
  </si>
  <si>
    <t xml:space="preserve">RAZLIKA-VIŠAK /MANJAK </t>
  </si>
  <si>
    <t xml:space="preserve">ZADUŽIVANJE </t>
  </si>
  <si>
    <t xml:space="preserve">Tekući plan 2020. </t>
  </si>
  <si>
    <t xml:space="preserve">Izvršenje 30.06.2020. Indeks </t>
  </si>
  <si>
    <t xml:space="preserve">Indeks </t>
  </si>
  <si>
    <t xml:space="preserve">UKUPNO PRIHODI </t>
  </si>
  <si>
    <t>2.257.220,43</t>
  </si>
  <si>
    <t>16.800.000,00</t>
  </si>
  <si>
    <t>2.211.914,64</t>
  </si>
  <si>
    <t>0,98</t>
  </si>
  <si>
    <t>0,14</t>
  </si>
  <si>
    <t>RASHODI UKUPNO:</t>
  </si>
  <si>
    <t xml:space="preserve">1.323.946,03 </t>
  </si>
  <si>
    <t>1,30</t>
  </si>
  <si>
    <t>0,11</t>
  </si>
  <si>
    <t xml:space="preserve">B.RAČUN ZADUŽIVANJA I FINANCIRNJA </t>
  </si>
  <si>
    <t xml:space="preserve">C. RASPOLOŽIVA SREDSTVA IZ PRETHODNIH GODINA </t>
  </si>
  <si>
    <t xml:space="preserve">POLUGODIŠNJI IZVJŠTAJ O IZVRŠENJU PRORAČUNA za razdoblje od 01.01.2020. do 30.06.2020. PO IZVORIMA FINANCIRANJA </t>
  </si>
  <si>
    <t xml:space="preserve">Mihovljan, 23.rujan 2020.  </t>
  </si>
  <si>
    <t xml:space="preserve">PREDSJEDNIK OPĆINSKOG VIJEĆA </t>
  </si>
  <si>
    <t xml:space="preserve">Željko Čleković </t>
  </si>
  <si>
    <t xml:space="preserve">IZVRŠENJE PRORAČUNA ZA PERIOD OD 01.01. DO 30.06.2020. PO PROGRAMSKOJ KLASIFIKACIJI </t>
  </si>
  <si>
    <t>400-08/19-01/01</t>
  </si>
  <si>
    <t>REPUBLIKA HRVATSKA</t>
  </si>
  <si>
    <t>OPĆINA MIHOVLJAN</t>
  </si>
  <si>
    <t>OPĆINSKO VIJEĆE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</si>
</sst>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1"/>
      <color rgb="FF333333"/>
      <name val="Calibri"/>
    </font>
    <font>
      <b/>
      <sz val="11"/>
      <color rgb="FF333333"/>
      <name val="Calibri"/>
    </font>
    <font>
      <b/>
      <sz val="12"/>
      <color rgb="FF333333"/>
      <name val="Calibri"/>
    </font>
    <font>
      <b/>
      <sz val="10"/>
      <color rgb="FF333333"/>
      <name val="Calibri"/>
    </font>
    <font>
      <sz val="11"/>
      <color theme="1"/>
      <name val="Calibri"/>
    </font>
    <font>
      <sz val="11"/>
      <name val="Calibri"/>
    </font>
    <font>
      <sz val="10"/>
      <color rgb="FF333333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b/>
      <sz val="15"/>
      <color theme="1"/>
      <name val="Calibri"/>
    </font>
    <font>
      <b/>
      <sz val="10"/>
      <color theme="1"/>
      <name val="Calibri"/>
    </font>
    <font>
      <u/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0" xfId="0" applyFont="1" applyAlignment="1">
      <alignment vertical="center"/>
    </xf>
    <xf numFmtId="4" fontId="0" fillId="0" borderId="0" xfId="0" applyNumberFormat="1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4" fontId="0" fillId="0" borderId="0" xfId="0" applyNumberFormat="1" applyFont="1" applyAlignment="1"/>
    <xf numFmtId="4" fontId="1" fillId="0" borderId="0" xfId="0" applyNumberFormat="1" applyFont="1" applyAlignment="1"/>
    <xf numFmtId="0" fontId="0" fillId="0" borderId="0" xfId="0" applyFont="1" applyAlignment="1">
      <alignment shrinkToFi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right"/>
    </xf>
    <xf numFmtId="4" fontId="0" fillId="0" borderId="3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4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4" fontId="0" fillId="0" borderId="1" xfId="0" applyNumberFormat="1" applyFont="1" applyBorder="1" applyAlignment="1"/>
    <xf numFmtId="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/>
    <xf numFmtId="4" fontId="0" fillId="0" borderId="5" xfId="0" applyNumberFormat="1" applyFont="1" applyBorder="1" applyAlignment="1"/>
    <xf numFmtId="4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4" fontId="0" fillId="0" borderId="6" xfId="0" applyNumberFormat="1" applyFont="1" applyBorder="1" applyAlignment="1"/>
    <xf numFmtId="4" fontId="0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/>
    <xf numFmtId="4" fontId="1" fillId="0" borderId="6" xfId="0" applyNumberFormat="1" applyFont="1" applyBorder="1" applyAlignment="1"/>
    <xf numFmtId="4" fontId="1" fillId="0" borderId="6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4" xfId="0" applyFont="1" applyBorder="1" applyAlignment="1">
      <alignment horizontal="left"/>
    </xf>
    <xf numFmtId="4" fontId="0" fillId="0" borderId="4" xfId="0" applyNumberFormat="1" applyFont="1" applyBorder="1" applyAlignment="1"/>
    <xf numFmtId="4" fontId="0" fillId="0" borderId="4" xfId="0" applyNumberFormat="1" applyFont="1" applyBorder="1" applyAlignment="1">
      <alignment horizontal="center"/>
    </xf>
    <xf numFmtId="0" fontId="0" fillId="0" borderId="3" xfId="0" applyFont="1" applyBorder="1" applyAlignment="1"/>
    <xf numFmtId="0" fontId="3" fillId="0" borderId="0" xfId="0" applyFont="1" applyAlignment="1"/>
    <xf numFmtId="49" fontId="0" fillId="0" borderId="0" xfId="0" applyNumberFormat="1" applyFont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/>
    <xf numFmtId="4" fontId="0" fillId="0" borderId="8" xfId="0" applyNumberFormat="1" applyFont="1" applyBorder="1" applyAlignment="1"/>
    <xf numFmtId="4" fontId="0" fillId="0" borderId="8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8" xfId="0" applyFont="1" applyBorder="1" applyAlignment="1">
      <alignment wrapText="1"/>
    </xf>
    <xf numFmtId="4" fontId="0" fillId="0" borderId="8" xfId="0" applyNumberFormat="1" applyFont="1" applyBorder="1" applyAlignment="1">
      <alignment wrapTex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/>
    <xf numFmtId="4" fontId="0" fillId="0" borderId="9" xfId="0" applyNumberFormat="1" applyFont="1" applyBorder="1" applyAlignment="1"/>
    <xf numFmtId="4" fontId="0" fillId="0" borderId="14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4" fontId="0" fillId="0" borderId="8" xfId="0" applyNumberFormat="1" applyFont="1" applyBorder="1" applyAlignment="1">
      <alignment horizontal="center" wrapText="1"/>
    </xf>
    <xf numFmtId="4" fontId="0" fillId="0" borderId="11" xfId="0" applyNumberFormat="1" applyFont="1" applyBorder="1" applyAlignment="1">
      <alignment horizontal="center" wrapText="1"/>
    </xf>
    <xf numFmtId="0" fontId="0" fillId="0" borderId="2" xfId="0" applyFont="1" applyBorder="1" applyAlignment="1"/>
    <xf numFmtId="4" fontId="0" fillId="0" borderId="2" xfId="0" applyNumberFormat="1" applyFont="1" applyBorder="1" applyAlignment="1"/>
    <xf numFmtId="4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/>
    <xf numFmtId="4" fontId="7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49" fontId="9" fillId="0" borderId="0" xfId="0" applyNumberFormat="1" applyFont="1" applyAlignment="1"/>
    <xf numFmtId="2" fontId="10" fillId="0" borderId="0" xfId="0" applyNumberFormat="1" applyFont="1" applyAlignment="1"/>
    <xf numFmtId="2" fontId="7" fillId="0" borderId="0" xfId="0" applyNumberFormat="1" applyFont="1" applyAlignment="1"/>
    <xf numFmtId="49" fontId="8" fillId="0" borderId="0" xfId="0" applyNumberFormat="1" applyFont="1" applyAlignment="1"/>
    <xf numFmtId="49" fontId="7" fillId="0" borderId="0" xfId="0" applyNumberFormat="1" applyFont="1" applyAlignme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164" fontId="9" fillId="0" borderId="0" xfId="0" applyNumberFormat="1" applyFont="1" applyAlignment="1"/>
    <xf numFmtId="0" fontId="11" fillId="0" borderId="0" xfId="0" applyFont="1" applyAlignment="1"/>
    <xf numFmtId="49" fontId="11" fillId="0" borderId="0" xfId="0" applyNumberFormat="1" applyFont="1" applyAlignment="1"/>
    <xf numFmtId="4" fontId="12" fillId="0" borderId="0" xfId="0" applyNumberFormat="1" applyFont="1" applyAlignment="1"/>
    <xf numFmtId="164" fontId="10" fillId="0" borderId="0" xfId="0" applyNumberFormat="1" applyFont="1" applyAlignment="1"/>
    <xf numFmtId="49" fontId="10" fillId="0" borderId="0" xfId="0" applyNumberFormat="1" applyFont="1" applyAlignment="1"/>
    <xf numFmtId="0" fontId="7" fillId="0" borderId="4" xfId="0" applyFont="1" applyBorder="1" applyAlignment="1"/>
    <xf numFmtId="49" fontId="7" fillId="0" borderId="4" xfId="0" applyNumberFormat="1" applyFont="1" applyBorder="1" applyAlignment="1"/>
    <xf numFmtId="4" fontId="7" fillId="0" borderId="4" xfId="0" applyNumberFormat="1" applyFont="1" applyBorder="1" applyAlignment="1"/>
    <xf numFmtId="0" fontId="7" fillId="0" borderId="17" xfId="0" applyFont="1" applyBorder="1" applyAlignment="1"/>
    <xf numFmtId="49" fontId="7" fillId="0" borderId="17" xfId="0" applyNumberFormat="1" applyFont="1" applyBorder="1" applyAlignment="1"/>
    <xf numFmtId="4" fontId="7" fillId="0" borderId="17" xfId="0" applyNumberFormat="1" applyFont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4" fontId="8" fillId="0" borderId="0" xfId="0" applyNumberFormat="1" applyFont="1" applyAlignment="1"/>
    <xf numFmtId="0" fontId="13" fillId="0" borderId="0" xfId="0" applyFont="1" applyAlignment="1"/>
    <xf numFmtId="0" fontId="10" fillId="0" borderId="0" xfId="0" applyFont="1" applyAlignment="1"/>
    <xf numFmtId="4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49" fontId="15" fillId="0" borderId="0" xfId="0" applyNumberFormat="1" applyFont="1" applyAlignment="1"/>
    <xf numFmtId="1" fontId="13" fillId="0" borderId="0" xfId="0" applyNumberFormat="1" applyFont="1" applyAlignment="1"/>
    <xf numFmtId="2" fontId="15" fillId="0" borderId="0" xfId="0" applyNumberFormat="1" applyFont="1" applyAlignment="1"/>
    <xf numFmtId="1" fontId="15" fillId="0" borderId="0" xfId="0" applyNumberFormat="1" applyFont="1" applyAlignment="1"/>
    <xf numFmtId="49" fontId="13" fillId="0" borderId="0" xfId="0" applyNumberFormat="1" applyFont="1" applyAlignment="1"/>
    <xf numFmtId="49" fontId="15" fillId="0" borderId="0" xfId="0" applyNumberFormat="1" applyFont="1" applyAlignment="1">
      <alignment horizontal="center"/>
    </xf>
    <xf numFmtId="4" fontId="13" fillId="0" borderId="0" xfId="0" applyNumberFormat="1" applyFont="1" applyAlignment="1"/>
    <xf numFmtId="2" fontId="13" fillId="0" borderId="0" xfId="0" applyNumberFormat="1" applyFont="1" applyAlignment="1"/>
    <xf numFmtId="4" fontId="15" fillId="0" borderId="0" xfId="0" applyNumberFormat="1" applyFont="1" applyAlignment="1"/>
    <xf numFmtId="49" fontId="15" fillId="0" borderId="0" xfId="0" applyNumberFormat="1" applyFont="1" applyAlignment="1">
      <alignment horizontal="left"/>
    </xf>
    <xf numFmtId="1" fontId="7" fillId="0" borderId="0" xfId="0" applyNumberFormat="1" applyFont="1" applyAlignment="1"/>
    <xf numFmtId="1" fontId="8" fillId="0" borderId="0" xfId="0" applyNumberFormat="1" applyFont="1" applyAlignment="1"/>
    <xf numFmtId="1" fontId="7" fillId="0" borderId="0" xfId="0" applyNumberFormat="1" applyFont="1" applyAlignment="1">
      <alignment horizontal="left"/>
    </xf>
    <xf numFmtId="2" fontId="8" fillId="0" borderId="0" xfId="0" applyNumberFormat="1" applyFont="1" applyAlignment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16" fillId="0" borderId="0" xfId="0" applyFont="1"/>
    <xf numFmtId="0" fontId="17" fillId="0" borderId="0" xfId="0" applyFont="1" applyAlignment="1"/>
    <xf numFmtId="4" fontId="17" fillId="0" borderId="0" xfId="0" applyNumberFormat="1" applyFont="1" applyAlignment="1"/>
    <xf numFmtId="0" fontId="17" fillId="0" borderId="0" xfId="0" applyFont="1" applyAlignment="1">
      <alignment vertical="center"/>
    </xf>
    <xf numFmtId="4" fontId="18" fillId="0" borderId="0" xfId="0" applyNumberFormat="1" applyFont="1" applyAlignment="1"/>
    <xf numFmtId="0" fontId="19" fillId="0" borderId="0" xfId="0" applyFont="1" applyAlignment="1"/>
    <xf numFmtId="0" fontId="1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7" fillId="0" borderId="1" xfId="0" applyFont="1" applyBorder="1" applyAlignment="1"/>
    <xf numFmtId="49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6" fillId="0" borderId="0" xfId="0" applyFont="1" applyAlignment="1"/>
    <xf numFmtId="0" fontId="21" fillId="0" borderId="0" xfId="0" applyFont="1" applyAlignment="1"/>
    <xf numFmtId="1" fontId="16" fillId="0" borderId="0" xfId="0" applyNumberFormat="1" applyFont="1" applyAlignment="1"/>
    <xf numFmtId="0" fontId="7" fillId="0" borderId="0" xfId="0" applyFont="1" applyFill="1" applyAlignment="1">
      <alignment vertical="center"/>
    </xf>
    <xf numFmtId="0" fontId="8" fillId="0" borderId="16" xfId="0" applyFont="1" applyFill="1" applyBorder="1" applyAlignment="1"/>
    <xf numFmtId="0" fontId="20" fillId="0" borderId="16" xfId="0" applyFont="1" applyFill="1" applyBorder="1" applyAlignment="1"/>
    <xf numFmtId="49" fontId="8" fillId="0" borderId="16" xfId="0" applyNumberFormat="1" applyFont="1" applyFill="1" applyBorder="1" applyAlignment="1"/>
    <xf numFmtId="4" fontId="8" fillId="0" borderId="16" xfId="0" applyNumberFormat="1" applyFont="1" applyFill="1" applyBorder="1" applyAlignment="1"/>
    <xf numFmtId="164" fontId="9" fillId="0" borderId="16" xfId="0" applyNumberFormat="1" applyFont="1" applyFill="1" applyBorder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49" fontId="9" fillId="0" borderId="0" xfId="0" applyNumberFormat="1" applyFont="1" applyFill="1" applyAlignment="1"/>
    <xf numFmtId="4" fontId="9" fillId="0" borderId="0" xfId="0" applyNumberFormat="1" applyFont="1" applyFill="1" applyAlignment="1"/>
    <xf numFmtId="164" fontId="9" fillId="0" borderId="0" xfId="0" applyNumberFormat="1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8"/>
  <sheetViews>
    <sheetView tabSelected="1" topLeftCell="A913" workbookViewId="0">
      <selection activeCell="E6" sqref="E6"/>
    </sheetView>
  </sheetViews>
  <sheetFormatPr defaultColWidth="14.42578125" defaultRowHeight="15" customHeight="1" x14ac:dyDescent="0.25"/>
  <cols>
    <col min="1" max="1" width="8.28515625" customWidth="1"/>
    <col min="2" max="2" width="10.7109375" customWidth="1"/>
    <col min="3" max="3" width="50.7109375" customWidth="1"/>
    <col min="4" max="4" width="16.85546875" customWidth="1"/>
    <col min="5" max="5" width="14.7109375" customWidth="1"/>
    <col min="6" max="6" width="16.7109375" customWidth="1"/>
    <col min="7" max="7" width="17.42578125" customWidth="1"/>
    <col min="8" max="8" width="10.5703125" customWidth="1"/>
    <col min="9" max="9" width="8.7109375" customWidth="1"/>
    <col min="10" max="26" width="8" customWidth="1"/>
  </cols>
  <sheetData>
    <row r="1" spans="1:26" x14ac:dyDescent="0.25">
      <c r="A1" s="200" t="s">
        <v>631</v>
      </c>
      <c r="B1" s="200"/>
      <c r="C1" s="200"/>
      <c r="D1" s="2"/>
    </row>
    <row r="2" spans="1:26" s="166" customFormat="1" x14ac:dyDescent="0.25">
      <c r="A2" s="200" t="s">
        <v>632</v>
      </c>
      <c r="B2" s="200"/>
      <c r="C2" s="200"/>
      <c r="D2" s="20"/>
    </row>
    <row r="3" spans="1:26" s="166" customFormat="1" x14ac:dyDescent="0.25">
      <c r="A3" s="201" t="s">
        <v>633</v>
      </c>
      <c r="B3" s="201"/>
      <c r="C3" s="201"/>
      <c r="D3" s="20"/>
    </row>
    <row r="4" spans="1:26" x14ac:dyDescent="0.25">
      <c r="A4" s="3" t="s">
        <v>0</v>
      </c>
      <c r="B4" s="3"/>
      <c r="D4" s="2"/>
    </row>
    <row r="5" spans="1:26" x14ac:dyDescent="0.25">
      <c r="A5" s="3" t="s">
        <v>1</v>
      </c>
      <c r="B5" s="3"/>
      <c r="C5" s="4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2</v>
      </c>
      <c r="B6" s="3"/>
      <c r="C6" s="4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/>
      <c r="B7" s="3"/>
      <c r="D7" s="2"/>
    </row>
    <row r="8" spans="1:26" x14ac:dyDescent="0.25">
      <c r="A8" s="3"/>
      <c r="B8" s="3"/>
      <c r="D8" s="2"/>
    </row>
    <row r="9" spans="1:26" ht="15.75" customHeight="1" x14ac:dyDescent="0.25">
      <c r="A9" s="3"/>
      <c r="B9" s="3"/>
      <c r="C9" s="5" t="s">
        <v>3</v>
      </c>
      <c r="D9" s="6"/>
    </row>
    <row r="10" spans="1:26" x14ac:dyDescent="0.25">
      <c r="A10" s="1" t="s">
        <v>0</v>
      </c>
      <c r="B10" s="3"/>
      <c r="C10" s="7" t="s">
        <v>4</v>
      </c>
      <c r="D10" s="8"/>
      <c r="E10" s="7"/>
    </row>
    <row r="11" spans="1:26" x14ac:dyDescent="0.25">
      <c r="A11" s="1"/>
      <c r="B11" s="3"/>
      <c r="C11" s="9"/>
      <c r="D11" s="10"/>
      <c r="E11" s="11"/>
    </row>
    <row r="12" spans="1:26" x14ac:dyDescent="0.25">
      <c r="A12" s="172" t="s">
        <v>604</v>
      </c>
      <c r="B12" s="3"/>
      <c r="C12" s="9"/>
      <c r="D12" s="10"/>
      <c r="E12" s="11" t="s">
        <v>5</v>
      </c>
    </row>
    <row r="13" spans="1:26" x14ac:dyDescent="0.25">
      <c r="A13" s="1"/>
      <c r="B13" s="3"/>
      <c r="C13" s="12" t="s">
        <v>0</v>
      </c>
      <c r="D13" s="10"/>
      <c r="E13" s="9"/>
    </row>
    <row r="14" spans="1:26" x14ac:dyDescent="0.25">
      <c r="A14" s="3"/>
      <c r="B14" s="3"/>
      <c r="D14" s="13" t="s">
        <v>6</v>
      </c>
      <c r="E14" s="14" t="s">
        <v>7</v>
      </c>
      <c r="F14" s="14" t="s">
        <v>8</v>
      </c>
      <c r="G14" s="14" t="s">
        <v>9</v>
      </c>
      <c r="H14" s="14" t="s">
        <v>10</v>
      </c>
      <c r="I14" s="14" t="s">
        <v>10</v>
      </c>
    </row>
    <row r="15" spans="1:26" x14ac:dyDescent="0.25">
      <c r="A15" s="3"/>
      <c r="B15" s="3"/>
      <c r="D15" s="7">
        <v>1</v>
      </c>
      <c r="E15" s="15">
        <v>2</v>
      </c>
      <c r="F15" s="15">
        <v>3</v>
      </c>
      <c r="G15" s="15">
        <v>4</v>
      </c>
      <c r="H15" s="16" t="s">
        <v>11</v>
      </c>
      <c r="I15" s="16" t="s">
        <v>12</v>
      </c>
    </row>
    <row r="16" spans="1:26" x14ac:dyDescent="0.25">
      <c r="A16" s="3"/>
      <c r="B16" s="3"/>
      <c r="C16" s="9" t="s">
        <v>13</v>
      </c>
      <c r="D16" s="2"/>
      <c r="F16" s="15"/>
      <c r="G16" s="15"/>
      <c r="H16" s="15"/>
    </row>
    <row r="17" spans="1:9" x14ac:dyDescent="0.25">
      <c r="A17" s="3"/>
      <c r="B17" s="1"/>
      <c r="C17" s="17" t="s">
        <v>14</v>
      </c>
      <c r="D17" s="2">
        <v>2255296.59</v>
      </c>
      <c r="E17" s="2">
        <v>10515000</v>
      </c>
      <c r="F17" s="2">
        <v>10515000</v>
      </c>
      <c r="G17" s="2">
        <v>2204989.98</v>
      </c>
      <c r="H17" s="2">
        <f t="shared" ref="H17:H18" si="0">G17/D17</f>
        <v>0.97769401584560556</v>
      </c>
      <c r="I17" s="18">
        <v>0.21</v>
      </c>
    </row>
    <row r="18" spans="1:9" x14ac:dyDescent="0.25">
      <c r="A18" s="3"/>
      <c r="B18" s="1"/>
      <c r="C18" s="17" t="s">
        <v>15</v>
      </c>
      <c r="D18" s="2">
        <v>1923.84</v>
      </c>
      <c r="E18" s="2">
        <v>5000</v>
      </c>
      <c r="F18" s="2">
        <v>5000</v>
      </c>
      <c r="G18" s="2">
        <v>6924.66</v>
      </c>
      <c r="H18" s="2">
        <f t="shared" si="0"/>
        <v>3.5993949600798403</v>
      </c>
      <c r="I18" s="18">
        <v>1.38</v>
      </c>
    </row>
    <row r="19" spans="1:9" x14ac:dyDescent="0.25">
      <c r="A19" s="3"/>
      <c r="B19" s="1"/>
      <c r="C19" s="19" t="s">
        <v>16</v>
      </c>
      <c r="D19" s="20">
        <v>2257220.4300000002</v>
      </c>
      <c r="E19" s="20">
        <v>10520000</v>
      </c>
      <c r="F19" s="20">
        <v>10520000</v>
      </c>
      <c r="G19" s="20">
        <v>2211914.64</v>
      </c>
      <c r="H19" s="20">
        <v>0.98</v>
      </c>
      <c r="I19" s="19">
        <v>0.21</v>
      </c>
    </row>
    <row r="20" spans="1:9" x14ac:dyDescent="0.25">
      <c r="A20" s="3"/>
      <c r="B20" s="1"/>
      <c r="C20" s="17" t="s">
        <v>17</v>
      </c>
      <c r="D20" s="2">
        <v>1116411.02</v>
      </c>
      <c r="E20" s="2">
        <v>3559000</v>
      </c>
      <c r="F20" s="2">
        <v>3559000</v>
      </c>
      <c r="G20" s="2">
        <v>1102369.03</v>
      </c>
      <c r="H20" s="2">
        <f t="shared" ref="H20:H21" si="1">G20/D20</f>
        <v>0.98742220405527703</v>
      </c>
      <c r="I20" s="18">
        <v>0.31</v>
      </c>
    </row>
    <row r="21" spans="1:9" x14ac:dyDescent="0.25">
      <c r="A21" s="3"/>
      <c r="B21" s="1"/>
      <c r="C21" s="17" t="s">
        <v>18</v>
      </c>
      <c r="D21" s="2">
        <v>207535.01</v>
      </c>
      <c r="E21" s="2">
        <v>13241000</v>
      </c>
      <c r="F21" s="2">
        <v>13241000</v>
      </c>
      <c r="G21" s="2">
        <v>612419.23</v>
      </c>
      <c r="H21" s="2">
        <f t="shared" si="1"/>
        <v>2.9509200881335635</v>
      </c>
      <c r="I21" s="18">
        <v>0.05</v>
      </c>
    </row>
    <row r="22" spans="1:9" x14ac:dyDescent="0.25">
      <c r="A22" s="3"/>
      <c r="B22" s="3"/>
      <c r="C22" s="11" t="s">
        <v>19</v>
      </c>
      <c r="D22" s="21">
        <v>1323946.03</v>
      </c>
      <c r="E22" s="21">
        <v>16800000</v>
      </c>
      <c r="F22" s="21">
        <v>16800000</v>
      </c>
      <c r="G22" s="21">
        <v>1714788.26</v>
      </c>
      <c r="H22" s="20">
        <v>1.3</v>
      </c>
      <c r="I22" s="19">
        <v>0.11</v>
      </c>
    </row>
    <row r="23" spans="1:9" x14ac:dyDescent="0.25">
      <c r="A23" s="3"/>
      <c r="B23" s="3"/>
      <c r="C23" s="9" t="s">
        <v>20</v>
      </c>
      <c r="D23" s="10">
        <v>933274.4</v>
      </c>
      <c r="E23" s="10">
        <v>-6280000</v>
      </c>
      <c r="F23" s="10">
        <v>-6280000</v>
      </c>
      <c r="G23" s="10">
        <v>497126.38</v>
      </c>
      <c r="H23" s="2">
        <f>G23/D23</f>
        <v>0.53266904138804194</v>
      </c>
      <c r="I23" s="18">
        <v>-0.08</v>
      </c>
    </row>
    <row r="24" spans="1:9" x14ac:dyDescent="0.25">
      <c r="A24" s="3"/>
      <c r="B24" s="3"/>
      <c r="D24" s="2"/>
      <c r="E24" s="2"/>
      <c r="F24" s="2"/>
      <c r="G24" s="2"/>
      <c r="H24" s="2"/>
    </row>
    <row r="25" spans="1:9" x14ac:dyDescent="0.25">
      <c r="A25" s="3"/>
      <c r="B25" s="3"/>
      <c r="C25" s="9" t="s">
        <v>21</v>
      </c>
      <c r="D25" s="10"/>
      <c r="H25" s="2"/>
    </row>
    <row r="26" spans="1:9" ht="15.75" customHeight="1" x14ac:dyDescent="0.25">
      <c r="A26" s="3"/>
      <c r="B26" s="1"/>
      <c r="C26" s="17" t="s">
        <v>22</v>
      </c>
      <c r="D26" s="2">
        <v>0</v>
      </c>
      <c r="E26" s="2">
        <v>6280000</v>
      </c>
      <c r="F26" s="2">
        <v>6280000</v>
      </c>
      <c r="G26" s="2">
        <v>0</v>
      </c>
      <c r="H26" s="2">
        <v>0</v>
      </c>
      <c r="I26" s="2">
        <v>0</v>
      </c>
    </row>
    <row r="27" spans="1:9" ht="15.75" customHeight="1" x14ac:dyDescent="0.25">
      <c r="A27" s="3"/>
      <c r="B27" s="1"/>
      <c r="C27" s="17" t="s">
        <v>23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ht="15.75" customHeight="1" x14ac:dyDescent="0.25">
      <c r="A28" s="3"/>
      <c r="B28" s="3"/>
      <c r="C28" s="9" t="s">
        <v>24</v>
      </c>
      <c r="D28" s="10">
        <v>0</v>
      </c>
      <c r="E28" s="10">
        <v>6280000</v>
      </c>
      <c r="F28" s="10">
        <v>6280000</v>
      </c>
      <c r="G28" s="10">
        <v>0</v>
      </c>
      <c r="H28" s="2">
        <v>0</v>
      </c>
      <c r="I28" s="10">
        <v>0</v>
      </c>
    </row>
    <row r="29" spans="1:9" ht="15.75" customHeight="1" x14ac:dyDescent="0.25">
      <c r="A29" s="3"/>
      <c r="B29" s="3"/>
      <c r="C29" s="9"/>
      <c r="D29" s="10"/>
      <c r="E29" s="10"/>
      <c r="F29" s="10"/>
      <c r="G29" s="10"/>
      <c r="H29" s="2"/>
    </row>
    <row r="30" spans="1:9" ht="15.75" customHeight="1" x14ac:dyDescent="0.25">
      <c r="A30" s="3"/>
      <c r="B30" s="3"/>
      <c r="C30" s="9" t="s">
        <v>25</v>
      </c>
      <c r="D30" s="10">
        <v>0</v>
      </c>
      <c r="E30" s="10">
        <v>0</v>
      </c>
      <c r="F30" s="10">
        <v>0</v>
      </c>
      <c r="G30" s="10">
        <v>0</v>
      </c>
      <c r="H30" s="2">
        <v>0</v>
      </c>
      <c r="I30" s="10">
        <v>0</v>
      </c>
    </row>
    <row r="31" spans="1:9" ht="15.75" customHeight="1" x14ac:dyDescent="0.25">
      <c r="A31" s="3"/>
      <c r="B31" s="3"/>
      <c r="C31" s="9"/>
      <c r="D31" s="10"/>
      <c r="E31" s="10"/>
      <c r="F31" s="10"/>
      <c r="G31" s="10"/>
      <c r="H31" s="2"/>
    </row>
    <row r="32" spans="1:9" ht="15.75" customHeight="1" x14ac:dyDescent="0.25">
      <c r="A32" s="3"/>
      <c r="B32" s="3"/>
      <c r="C32" s="9" t="s">
        <v>26</v>
      </c>
      <c r="D32" s="10"/>
      <c r="E32" s="10"/>
      <c r="F32" s="10"/>
      <c r="G32" s="10"/>
      <c r="H32" s="2"/>
    </row>
    <row r="33" spans="1:26" ht="15.75" customHeight="1" x14ac:dyDescent="0.25">
      <c r="A33" s="3"/>
      <c r="B33" s="3"/>
      <c r="C33" s="11" t="s">
        <v>27</v>
      </c>
      <c r="D33" s="2">
        <v>2257220.4300000002</v>
      </c>
      <c r="E33" s="2">
        <v>16800000</v>
      </c>
      <c r="F33" s="2">
        <v>16800000</v>
      </c>
      <c r="G33" s="2">
        <v>2211914.64</v>
      </c>
      <c r="H33" s="2">
        <f t="shared" ref="H33:H35" si="2">G33/D33</f>
        <v>0.97992850436853429</v>
      </c>
      <c r="I33" s="18">
        <v>0.13</v>
      </c>
    </row>
    <row r="34" spans="1:26" ht="15.75" customHeight="1" x14ac:dyDescent="0.25">
      <c r="A34" s="3"/>
      <c r="B34" s="3"/>
      <c r="C34" s="11" t="s">
        <v>28</v>
      </c>
      <c r="D34" s="2">
        <v>1323946.03</v>
      </c>
      <c r="E34" s="2">
        <v>16800000</v>
      </c>
      <c r="F34" s="2">
        <v>16800000</v>
      </c>
      <c r="G34" s="2">
        <v>1714788.26</v>
      </c>
      <c r="H34" s="2">
        <f t="shared" si="2"/>
        <v>1.2952100925141186</v>
      </c>
      <c r="I34" s="18">
        <v>0.1</v>
      </c>
    </row>
    <row r="35" spans="1:26" ht="15.75" customHeight="1" x14ac:dyDescent="0.25">
      <c r="A35" s="3"/>
      <c r="B35" s="3"/>
      <c r="C35" s="9" t="s">
        <v>29</v>
      </c>
      <c r="D35" s="2">
        <v>933274.4</v>
      </c>
      <c r="E35" s="2">
        <v>0</v>
      </c>
      <c r="F35" s="2">
        <v>0</v>
      </c>
      <c r="G35" s="2">
        <v>497126.38</v>
      </c>
      <c r="H35" s="2">
        <f t="shared" si="2"/>
        <v>0.53266904138804194</v>
      </c>
      <c r="I35" s="17">
        <v>0</v>
      </c>
    </row>
    <row r="36" spans="1:26" ht="15.75" customHeight="1" x14ac:dyDescent="0.25">
      <c r="A36" s="3"/>
      <c r="B36" s="3"/>
      <c r="D36" s="2"/>
      <c r="E36" s="2"/>
      <c r="F36" s="2"/>
      <c r="G36" s="2"/>
      <c r="H36" s="2"/>
    </row>
    <row r="37" spans="1:26" ht="15.75" customHeight="1" x14ac:dyDescent="0.25">
      <c r="A37" s="3"/>
      <c r="B37" s="3"/>
      <c r="C37" s="12" t="s">
        <v>0</v>
      </c>
      <c r="D37" s="2"/>
      <c r="E37" s="2"/>
      <c r="F37" s="2"/>
      <c r="G37" s="2"/>
      <c r="H37" s="2"/>
    </row>
    <row r="38" spans="1:26" ht="15.75" customHeight="1" x14ac:dyDescent="0.25">
      <c r="A38" s="22"/>
      <c r="B38" s="22"/>
      <c r="C38" s="22"/>
      <c r="D38" s="22"/>
      <c r="E38" s="22"/>
      <c r="F38" s="168" t="s">
        <v>606</v>
      </c>
      <c r="G38" s="2"/>
      <c r="H38" s="2"/>
    </row>
    <row r="39" spans="1:26" s="166" customFormat="1" ht="15.75" customHeight="1" x14ac:dyDescent="0.25">
      <c r="A39" s="168"/>
      <c r="B39" s="22"/>
      <c r="C39" s="22"/>
      <c r="D39" s="22"/>
      <c r="E39" s="22"/>
      <c r="F39" s="168"/>
      <c r="G39" s="20"/>
      <c r="H39" s="20"/>
    </row>
    <row r="40" spans="1:26" ht="15.75" customHeight="1" x14ac:dyDescent="0.25">
      <c r="A40" s="167" t="s">
        <v>607</v>
      </c>
      <c r="B40" s="3"/>
      <c r="D40" s="2"/>
      <c r="E40" s="2"/>
      <c r="F40" s="2"/>
      <c r="G40" s="2"/>
      <c r="H40" s="2"/>
    </row>
    <row r="41" spans="1:26" ht="15.75" customHeight="1" x14ac:dyDescent="0.25">
      <c r="A41" s="3"/>
      <c r="B41" s="3"/>
      <c r="D41" s="2"/>
      <c r="E41" s="2"/>
      <c r="F41" s="2"/>
      <c r="G41" s="2"/>
      <c r="H41" s="2"/>
    </row>
    <row r="42" spans="1:26" ht="15.75" customHeight="1" x14ac:dyDescent="0.25">
      <c r="A42" s="3"/>
      <c r="B42" s="3"/>
      <c r="D42" s="2"/>
      <c r="E42" s="2"/>
      <c r="F42" s="2"/>
      <c r="G42" s="2"/>
      <c r="H42" s="2"/>
    </row>
    <row r="43" spans="1:26" ht="15.75" customHeight="1" x14ac:dyDescent="0.25">
      <c r="A43" s="172" t="s">
        <v>605</v>
      </c>
      <c r="B43" s="1"/>
      <c r="C43" s="9"/>
      <c r="D43" s="10"/>
      <c r="E43" s="2"/>
      <c r="F43" s="2"/>
      <c r="G43" s="2"/>
      <c r="H43" s="2"/>
    </row>
    <row r="44" spans="1:26" ht="15.75" customHeight="1" x14ac:dyDescent="0.25">
      <c r="A44" s="1" t="s">
        <v>0</v>
      </c>
      <c r="B44" s="3"/>
      <c r="D44" s="2"/>
    </row>
    <row r="45" spans="1:26" ht="15.75" customHeight="1" x14ac:dyDescent="0.25">
      <c r="A45" s="1" t="s">
        <v>0</v>
      </c>
      <c r="B45" s="23"/>
      <c r="C45" s="9" t="s">
        <v>31</v>
      </c>
      <c r="D45" s="13"/>
    </row>
    <row r="46" spans="1:26" ht="15.75" customHeight="1" x14ac:dyDescent="0.25">
      <c r="A46" s="1"/>
      <c r="B46" s="23"/>
      <c r="C46" s="9"/>
      <c r="D46" s="173" t="s">
        <v>6</v>
      </c>
      <c r="E46" s="183" t="s">
        <v>7</v>
      </c>
      <c r="F46" s="183" t="s">
        <v>610</v>
      </c>
      <c r="G46" s="183" t="s">
        <v>611</v>
      </c>
      <c r="I46" s="183" t="s">
        <v>612</v>
      </c>
    </row>
    <row r="47" spans="1:26" ht="25.5" customHeight="1" x14ac:dyDescent="0.25">
      <c r="A47" s="3"/>
      <c r="B47" s="3"/>
      <c r="C47" s="9" t="s">
        <v>32</v>
      </c>
      <c r="D47" s="2"/>
      <c r="F47" s="15"/>
      <c r="G47" s="15"/>
      <c r="H47" s="15"/>
    </row>
    <row r="48" spans="1:26" ht="23.25" customHeight="1" x14ac:dyDescent="0.25">
      <c r="A48" s="3"/>
      <c r="B48" s="3"/>
      <c r="C48" s="9" t="s">
        <v>30</v>
      </c>
      <c r="D48" s="10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8" customHeight="1" x14ac:dyDescent="0.25">
      <c r="A49" s="3"/>
      <c r="B49" s="1">
        <v>6</v>
      </c>
      <c r="C49" s="17" t="s">
        <v>33</v>
      </c>
      <c r="D49" s="2">
        <v>2255296.59</v>
      </c>
      <c r="E49" s="2">
        <v>10515000</v>
      </c>
      <c r="F49" s="2">
        <v>10515000</v>
      </c>
      <c r="G49" s="2">
        <v>2204989.98</v>
      </c>
      <c r="H49" s="2">
        <v>0.98</v>
      </c>
      <c r="I49" s="20">
        <v>0.21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9.25" customHeight="1" x14ac:dyDescent="0.25">
      <c r="A50" s="3"/>
      <c r="B50" s="1">
        <v>7</v>
      </c>
      <c r="C50" s="17" t="s">
        <v>34</v>
      </c>
      <c r="D50" s="2">
        <v>1923.84</v>
      </c>
      <c r="E50" s="2">
        <v>5000</v>
      </c>
      <c r="F50" s="2">
        <v>5000</v>
      </c>
      <c r="G50" s="2">
        <v>6924.66</v>
      </c>
      <c r="H50" s="2">
        <v>3.6</v>
      </c>
      <c r="I50" s="20">
        <v>1.39</v>
      </c>
    </row>
    <row r="51" spans="1:26" ht="18" customHeight="1" x14ac:dyDescent="0.25">
      <c r="A51" s="3"/>
      <c r="B51" s="1">
        <v>3</v>
      </c>
      <c r="C51" s="17" t="s">
        <v>35</v>
      </c>
      <c r="D51" s="2">
        <v>1116411.02</v>
      </c>
      <c r="E51" s="2">
        <v>3559000</v>
      </c>
      <c r="F51" s="2">
        <v>3559000</v>
      </c>
      <c r="G51" s="2">
        <v>1102369.03</v>
      </c>
      <c r="H51" s="2">
        <v>0.99</v>
      </c>
      <c r="I51" s="20">
        <v>0.31</v>
      </c>
    </row>
    <row r="52" spans="1:26" ht="18" customHeight="1" x14ac:dyDescent="0.25">
      <c r="A52" s="3"/>
      <c r="B52" s="1">
        <v>4</v>
      </c>
      <c r="C52" s="17" t="s">
        <v>36</v>
      </c>
      <c r="D52" s="2">
        <v>207535.01</v>
      </c>
      <c r="E52" s="2">
        <v>13241000</v>
      </c>
      <c r="F52" s="2">
        <v>13241000</v>
      </c>
      <c r="G52" s="2">
        <v>612419.23</v>
      </c>
      <c r="H52" s="2">
        <v>2.95</v>
      </c>
      <c r="I52" s="20">
        <v>0.05</v>
      </c>
    </row>
    <row r="53" spans="1:26" ht="18" customHeight="1" x14ac:dyDescent="0.25">
      <c r="A53" s="3"/>
      <c r="B53" s="3"/>
      <c r="C53" s="11" t="s">
        <v>608</v>
      </c>
      <c r="D53" s="10">
        <v>933274.4</v>
      </c>
      <c r="E53" s="10">
        <v>-6280000</v>
      </c>
      <c r="F53" s="10">
        <v>-6280000</v>
      </c>
      <c r="G53" s="10">
        <v>497126.38</v>
      </c>
      <c r="H53" s="10">
        <v>0.54</v>
      </c>
      <c r="I53" s="20">
        <v>-0.08</v>
      </c>
    </row>
    <row r="54" spans="1:26" ht="18" customHeight="1" x14ac:dyDescent="0.25">
      <c r="A54" s="3"/>
      <c r="B54" s="3"/>
      <c r="C54" s="9" t="s">
        <v>21</v>
      </c>
      <c r="D54" s="10"/>
    </row>
    <row r="55" spans="1:26" ht="18" customHeight="1" x14ac:dyDescent="0.25">
      <c r="A55" s="3"/>
      <c r="B55" s="1">
        <v>8</v>
      </c>
      <c r="C55" s="17" t="s">
        <v>37</v>
      </c>
      <c r="D55" s="2">
        <v>0</v>
      </c>
      <c r="E55" s="2">
        <v>6280000</v>
      </c>
      <c r="F55" s="2">
        <v>6280000</v>
      </c>
      <c r="G55" s="2">
        <v>0</v>
      </c>
      <c r="H55" s="2">
        <v>0</v>
      </c>
      <c r="I55" s="2">
        <v>0</v>
      </c>
    </row>
    <row r="56" spans="1:26" ht="18" customHeight="1" x14ac:dyDescent="0.25">
      <c r="A56" s="3"/>
      <c r="B56" s="1">
        <v>5</v>
      </c>
      <c r="C56" s="17" t="s">
        <v>38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26" s="166" customFormat="1" ht="18" customHeight="1" x14ac:dyDescent="0.25">
      <c r="A57" s="3"/>
      <c r="B57" s="1"/>
      <c r="C57" s="169" t="s">
        <v>609</v>
      </c>
      <c r="D57" s="20">
        <v>0</v>
      </c>
      <c r="E57" s="171">
        <v>6280000</v>
      </c>
      <c r="F57" s="171">
        <v>6280000</v>
      </c>
      <c r="G57" s="20">
        <v>0</v>
      </c>
      <c r="H57" s="20">
        <v>0</v>
      </c>
      <c r="I57" s="20">
        <v>0</v>
      </c>
    </row>
    <row r="58" spans="1:26" s="166" customFormat="1" ht="18" customHeight="1" x14ac:dyDescent="0.25">
      <c r="A58" s="3"/>
      <c r="B58" s="1"/>
      <c r="C58" s="169"/>
      <c r="D58" s="20"/>
      <c r="E58" s="171"/>
      <c r="F58" s="171"/>
      <c r="G58" s="20"/>
      <c r="H58" s="20"/>
      <c r="I58" s="20"/>
    </row>
    <row r="59" spans="1:26" s="166" customFormat="1" ht="18" customHeight="1" x14ac:dyDescent="0.25">
      <c r="A59" s="172" t="s">
        <v>32</v>
      </c>
      <c r="B59" s="1"/>
      <c r="C59" s="169"/>
      <c r="D59" s="20"/>
      <c r="E59" s="171"/>
      <c r="F59" s="171"/>
      <c r="G59" s="20"/>
      <c r="H59" s="20"/>
      <c r="I59" s="20"/>
    </row>
    <row r="60" spans="1:26" ht="33.75" customHeight="1" x14ac:dyDescent="0.25">
      <c r="A60" s="24" t="s">
        <v>39</v>
      </c>
      <c r="B60" s="25" t="s">
        <v>40</v>
      </c>
      <c r="C60" s="25" t="s">
        <v>41</v>
      </c>
      <c r="D60" s="26" t="s">
        <v>42</v>
      </c>
      <c r="E60" s="25" t="s">
        <v>7</v>
      </c>
      <c r="F60" s="27" t="s">
        <v>8</v>
      </c>
      <c r="G60" s="25" t="s">
        <v>43</v>
      </c>
      <c r="H60" s="14" t="s">
        <v>10</v>
      </c>
      <c r="I60" s="14" t="s">
        <v>10</v>
      </c>
    </row>
    <row r="61" spans="1:26" ht="18" customHeight="1" x14ac:dyDescent="0.25">
      <c r="A61" s="28"/>
      <c r="B61" s="28"/>
      <c r="C61" s="28"/>
      <c r="D61" s="29">
        <v>1</v>
      </c>
      <c r="E61" s="30">
        <v>2</v>
      </c>
      <c r="F61" s="31">
        <v>3</v>
      </c>
      <c r="G61" s="30">
        <v>4</v>
      </c>
      <c r="H61" s="16" t="s">
        <v>11</v>
      </c>
      <c r="I61" s="16" t="s">
        <v>12</v>
      </c>
    </row>
    <row r="62" spans="1:26" s="166" customFormat="1" ht="18" customHeight="1" x14ac:dyDescent="0.25">
      <c r="A62" s="28"/>
      <c r="B62" s="28"/>
      <c r="C62" s="175" t="s">
        <v>613</v>
      </c>
      <c r="D62" s="176" t="s">
        <v>614</v>
      </c>
      <c r="E62" s="177" t="s">
        <v>615</v>
      </c>
      <c r="F62" s="178" t="s">
        <v>615</v>
      </c>
      <c r="G62" s="177" t="s">
        <v>616</v>
      </c>
      <c r="H62" s="179" t="s">
        <v>617</v>
      </c>
      <c r="I62" s="179" t="s">
        <v>618</v>
      </c>
    </row>
    <row r="63" spans="1:26" ht="18" customHeight="1" x14ac:dyDescent="0.25">
      <c r="A63" s="32" t="s">
        <v>44</v>
      </c>
      <c r="B63" s="33">
        <v>6</v>
      </c>
      <c r="C63" s="28" t="s">
        <v>45</v>
      </c>
      <c r="D63" s="34">
        <v>2255296.59</v>
      </c>
      <c r="E63" s="35">
        <v>10515000</v>
      </c>
      <c r="F63" s="35">
        <v>10515000</v>
      </c>
      <c r="G63" s="35">
        <v>2204989.98</v>
      </c>
      <c r="H63" s="35">
        <f t="shared" ref="H63:H66" si="3">G63/D63</f>
        <v>0.97769401584560556</v>
      </c>
      <c r="I63" s="36">
        <v>0.21</v>
      </c>
    </row>
    <row r="64" spans="1:26" ht="18" customHeight="1" x14ac:dyDescent="0.25">
      <c r="A64" s="37">
        <v>11</v>
      </c>
      <c r="B64" s="37">
        <v>61</v>
      </c>
      <c r="C64" s="38" t="s">
        <v>46</v>
      </c>
      <c r="D64" s="39">
        <v>1745954.82</v>
      </c>
      <c r="E64" s="40">
        <v>3573400</v>
      </c>
      <c r="F64" s="40">
        <v>3573400</v>
      </c>
      <c r="G64" s="40">
        <v>1737665.23</v>
      </c>
      <c r="H64" s="35">
        <f t="shared" si="3"/>
        <v>0.99525211654675005</v>
      </c>
      <c r="I64" s="41">
        <v>0.48599999999999999</v>
      </c>
    </row>
    <row r="65" spans="1:9" ht="18" customHeight="1" x14ac:dyDescent="0.25">
      <c r="A65" s="37" t="s">
        <v>0</v>
      </c>
      <c r="B65" s="37">
        <v>611</v>
      </c>
      <c r="C65" s="38" t="s">
        <v>47</v>
      </c>
      <c r="D65" s="39">
        <v>1641880.96</v>
      </c>
      <c r="E65" s="40">
        <v>3367100</v>
      </c>
      <c r="F65" s="40">
        <v>3367100</v>
      </c>
      <c r="G65" s="40">
        <v>1659809.67</v>
      </c>
      <c r="H65" s="35">
        <f t="shared" si="3"/>
        <v>1.010919616243068</v>
      </c>
      <c r="I65" s="41">
        <v>0.49299999999999999</v>
      </c>
    </row>
    <row r="66" spans="1:9" ht="18" customHeight="1" x14ac:dyDescent="0.25">
      <c r="A66" s="37" t="s">
        <v>0</v>
      </c>
      <c r="B66" s="37">
        <v>6111</v>
      </c>
      <c r="C66" s="38" t="s">
        <v>48</v>
      </c>
      <c r="D66" s="39">
        <v>1641880.96</v>
      </c>
      <c r="E66" s="40">
        <v>3230000</v>
      </c>
      <c r="F66" s="40">
        <v>3230000</v>
      </c>
      <c r="G66" s="40">
        <v>1676987.31</v>
      </c>
      <c r="H66" s="35">
        <f t="shared" si="3"/>
        <v>1.0213817876297195</v>
      </c>
      <c r="I66" s="41">
        <v>0.51900000000000002</v>
      </c>
    </row>
    <row r="67" spans="1:9" ht="18" customHeight="1" x14ac:dyDescent="0.25">
      <c r="A67" s="37" t="s">
        <v>0</v>
      </c>
      <c r="B67" s="37">
        <v>6112</v>
      </c>
      <c r="C67" s="38" t="s">
        <v>49</v>
      </c>
      <c r="D67" s="39">
        <v>0</v>
      </c>
      <c r="E67" s="40">
        <v>237100</v>
      </c>
      <c r="F67" s="40">
        <v>237100</v>
      </c>
      <c r="G67" s="40" t="s">
        <v>50</v>
      </c>
      <c r="H67" s="35">
        <v>0</v>
      </c>
      <c r="I67" s="41">
        <v>0.5</v>
      </c>
    </row>
    <row r="68" spans="1:9" ht="18" customHeight="1" x14ac:dyDescent="0.25">
      <c r="A68" s="37" t="s">
        <v>0</v>
      </c>
      <c r="B68" s="37">
        <v>6117</v>
      </c>
      <c r="C68" s="38" t="s">
        <v>51</v>
      </c>
      <c r="D68" s="39">
        <v>0</v>
      </c>
      <c r="E68" s="40">
        <v>-100000</v>
      </c>
      <c r="F68" s="40">
        <v>-100000</v>
      </c>
      <c r="G68" s="40">
        <v>-135617.51999999999</v>
      </c>
      <c r="H68" s="35">
        <v>0</v>
      </c>
      <c r="I68" s="41">
        <v>1.3560000000000001</v>
      </c>
    </row>
    <row r="69" spans="1:9" ht="18" customHeight="1" x14ac:dyDescent="0.25">
      <c r="A69" s="37" t="s">
        <v>0</v>
      </c>
      <c r="B69" s="37">
        <v>613</v>
      </c>
      <c r="C69" s="38" t="s">
        <v>52</v>
      </c>
      <c r="D69" s="39">
        <v>95219.42</v>
      </c>
      <c r="E69" s="40">
        <v>191300</v>
      </c>
      <c r="F69" s="40">
        <v>191300</v>
      </c>
      <c r="G69" s="40">
        <v>74013.75</v>
      </c>
      <c r="H69" s="35">
        <v>0</v>
      </c>
      <c r="I69" s="41">
        <v>0.38700000000000001</v>
      </c>
    </row>
    <row r="70" spans="1:9" ht="18" customHeight="1" x14ac:dyDescent="0.25">
      <c r="A70" s="37" t="s">
        <v>0</v>
      </c>
      <c r="B70" s="37">
        <v>6131</v>
      </c>
      <c r="C70" s="38" t="s">
        <v>53</v>
      </c>
      <c r="D70" s="39">
        <v>66172.59</v>
      </c>
      <c r="E70" s="40">
        <v>111300</v>
      </c>
      <c r="F70" s="40">
        <v>111300</v>
      </c>
      <c r="G70" s="40">
        <v>37898.19</v>
      </c>
      <c r="H70" s="35">
        <f t="shared" ref="H70:H76" si="4">G70/D70</f>
        <v>0.5727173441450607</v>
      </c>
      <c r="I70" s="41">
        <v>0.34</v>
      </c>
    </row>
    <row r="71" spans="1:9" ht="18" customHeight="1" x14ac:dyDescent="0.25">
      <c r="A71" s="37" t="s">
        <v>0</v>
      </c>
      <c r="B71" s="37">
        <v>6134</v>
      </c>
      <c r="C71" s="38" t="s">
        <v>54</v>
      </c>
      <c r="D71" s="39">
        <v>29046.83</v>
      </c>
      <c r="E71" s="40">
        <v>80000</v>
      </c>
      <c r="F71" s="40">
        <v>80000</v>
      </c>
      <c r="G71" s="40">
        <v>36115.56</v>
      </c>
      <c r="H71" s="35">
        <f t="shared" si="4"/>
        <v>1.2433563318269152</v>
      </c>
      <c r="I71" s="41">
        <v>0.45100000000000001</v>
      </c>
    </row>
    <row r="72" spans="1:9" ht="18" customHeight="1" x14ac:dyDescent="0.25">
      <c r="A72" s="37" t="s">
        <v>0</v>
      </c>
      <c r="B72" s="37">
        <v>614</v>
      </c>
      <c r="C72" s="38" t="s">
        <v>55</v>
      </c>
      <c r="D72" s="39">
        <v>8854.44</v>
      </c>
      <c r="E72" s="40">
        <v>15000</v>
      </c>
      <c r="F72" s="40">
        <v>15000</v>
      </c>
      <c r="G72" s="40">
        <v>3841.81</v>
      </c>
      <c r="H72" s="35">
        <f t="shared" si="4"/>
        <v>0.43388514688675961</v>
      </c>
      <c r="I72" s="41">
        <v>0.25600000000000001</v>
      </c>
    </row>
    <row r="73" spans="1:9" ht="18" customHeight="1" x14ac:dyDescent="0.25">
      <c r="A73" s="37" t="s">
        <v>0</v>
      </c>
      <c r="B73" s="37">
        <v>6142</v>
      </c>
      <c r="C73" s="38" t="s">
        <v>56</v>
      </c>
      <c r="D73" s="39">
        <v>8854.44</v>
      </c>
      <c r="E73" s="40">
        <v>15000</v>
      </c>
      <c r="F73" s="40">
        <v>15000</v>
      </c>
      <c r="G73" s="40">
        <v>3841.81</v>
      </c>
      <c r="H73" s="35">
        <f t="shared" si="4"/>
        <v>0.43388514688675961</v>
      </c>
      <c r="I73" s="41">
        <v>0.25600000000000001</v>
      </c>
    </row>
    <row r="74" spans="1:9" ht="18" customHeight="1" x14ac:dyDescent="0.25">
      <c r="A74" s="37" t="s">
        <v>57</v>
      </c>
      <c r="B74" s="37">
        <v>63</v>
      </c>
      <c r="C74" s="38" t="s">
        <v>58</v>
      </c>
      <c r="D74" s="39">
        <v>147296.71</v>
      </c>
      <c r="E74" s="40">
        <v>6153000</v>
      </c>
      <c r="F74" s="40">
        <v>6153000</v>
      </c>
      <c r="G74" s="40">
        <v>180692.92</v>
      </c>
      <c r="H74" s="35">
        <f t="shared" si="4"/>
        <v>1.2267274673005257</v>
      </c>
      <c r="I74" s="41">
        <v>2.9000000000000001E-2</v>
      </c>
    </row>
    <row r="75" spans="1:9" ht="18" customHeight="1" x14ac:dyDescent="0.25">
      <c r="A75" s="37" t="s">
        <v>0</v>
      </c>
      <c r="B75" s="37">
        <v>633</v>
      </c>
      <c r="C75" s="38" t="s">
        <v>59</v>
      </c>
      <c r="D75" s="39">
        <v>140886.07</v>
      </c>
      <c r="E75" s="40">
        <v>2400000</v>
      </c>
      <c r="F75" s="40">
        <v>2400000</v>
      </c>
      <c r="G75" s="40">
        <v>180692.92</v>
      </c>
      <c r="H75" s="35">
        <f t="shared" si="4"/>
        <v>1.2825463865945015</v>
      </c>
      <c r="I75" s="41">
        <v>7.4999999999999997E-2</v>
      </c>
    </row>
    <row r="76" spans="1:9" ht="18" customHeight="1" x14ac:dyDescent="0.25">
      <c r="A76" s="37" t="s">
        <v>0</v>
      </c>
      <c r="B76" s="37">
        <v>6331</v>
      </c>
      <c r="C76" s="38" t="s">
        <v>60</v>
      </c>
      <c r="D76" s="39">
        <v>140886.07</v>
      </c>
      <c r="E76" s="40">
        <v>520000</v>
      </c>
      <c r="F76" s="40">
        <v>520000</v>
      </c>
      <c r="G76" s="40">
        <v>180692.92</v>
      </c>
      <c r="H76" s="35">
        <f t="shared" si="4"/>
        <v>1.2825463865945015</v>
      </c>
      <c r="I76" s="41">
        <v>0.34699999999999998</v>
      </c>
    </row>
    <row r="77" spans="1:9" ht="18" customHeight="1" x14ac:dyDescent="0.25">
      <c r="A77" s="37" t="s">
        <v>0</v>
      </c>
      <c r="B77" s="37">
        <v>6332</v>
      </c>
      <c r="C77" s="38" t="s">
        <v>61</v>
      </c>
      <c r="D77" s="39">
        <v>0</v>
      </c>
      <c r="E77" s="40">
        <v>1880000</v>
      </c>
      <c r="F77" s="40">
        <v>1880000</v>
      </c>
      <c r="G77" s="40">
        <v>0</v>
      </c>
      <c r="H77" s="35">
        <v>0</v>
      </c>
      <c r="I77" s="41">
        <v>0</v>
      </c>
    </row>
    <row r="78" spans="1:9" ht="18" customHeight="1" x14ac:dyDescent="0.25">
      <c r="A78" s="37" t="s">
        <v>0</v>
      </c>
      <c r="B78" s="37">
        <v>634</v>
      </c>
      <c r="C78" s="38" t="s">
        <v>62</v>
      </c>
      <c r="D78" s="39">
        <v>6410.64</v>
      </c>
      <c r="E78" s="40">
        <v>33000</v>
      </c>
      <c r="F78" s="40">
        <v>33000</v>
      </c>
      <c r="G78" s="40">
        <v>0</v>
      </c>
      <c r="H78" s="35">
        <f t="shared" ref="H78:H79" si="5">G78/D78</f>
        <v>0</v>
      </c>
      <c r="I78" s="41">
        <v>0</v>
      </c>
    </row>
    <row r="79" spans="1:9" ht="18" customHeight="1" x14ac:dyDescent="0.25">
      <c r="A79" s="37" t="s">
        <v>0</v>
      </c>
      <c r="B79" s="37">
        <v>6341</v>
      </c>
      <c r="C79" s="38" t="s">
        <v>63</v>
      </c>
      <c r="D79" s="39">
        <v>6610.64</v>
      </c>
      <c r="E79" s="40">
        <v>33000</v>
      </c>
      <c r="F79" s="40">
        <v>33000</v>
      </c>
      <c r="G79" s="40">
        <v>0</v>
      </c>
      <c r="H79" s="35">
        <f t="shared" si="5"/>
        <v>0</v>
      </c>
      <c r="I79" s="41">
        <v>0</v>
      </c>
    </row>
    <row r="80" spans="1:9" ht="18" customHeight="1" x14ac:dyDescent="0.25">
      <c r="A80" s="37" t="s">
        <v>0</v>
      </c>
      <c r="B80" s="37">
        <v>638</v>
      </c>
      <c r="C80" s="38" t="s">
        <v>64</v>
      </c>
      <c r="D80" s="39">
        <v>0</v>
      </c>
      <c r="E80" s="40">
        <v>3720000</v>
      </c>
      <c r="F80" s="40">
        <v>3720000</v>
      </c>
      <c r="G80" s="40">
        <v>0</v>
      </c>
      <c r="H80" s="35">
        <v>0</v>
      </c>
      <c r="I80" s="41">
        <v>0</v>
      </c>
    </row>
    <row r="81" spans="1:9" ht="18" customHeight="1" x14ac:dyDescent="0.25">
      <c r="A81" s="37" t="s">
        <v>0</v>
      </c>
      <c r="B81" s="37">
        <v>6382</v>
      </c>
      <c r="C81" s="38" t="s">
        <v>65</v>
      </c>
      <c r="D81" s="39">
        <v>0</v>
      </c>
      <c r="E81" s="40">
        <v>3720000</v>
      </c>
      <c r="F81" s="40">
        <v>3720000</v>
      </c>
      <c r="G81" s="40">
        <v>0</v>
      </c>
      <c r="H81" s="35">
        <v>0</v>
      </c>
      <c r="I81" s="41">
        <v>0</v>
      </c>
    </row>
    <row r="82" spans="1:9" ht="18" customHeight="1" x14ac:dyDescent="0.25">
      <c r="A82" s="37">
        <v>31.43</v>
      </c>
      <c r="B82" s="37">
        <v>64</v>
      </c>
      <c r="C82" s="38" t="s">
        <v>66</v>
      </c>
      <c r="D82" s="39">
        <v>70539.62</v>
      </c>
      <c r="E82" s="40">
        <v>129500</v>
      </c>
      <c r="F82" s="40">
        <v>129500</v>
      </c>
      <c r="G82" s="40">
        <v>59419.22</v>
      </c>
      <c r="H82" s="35">
        <f t="shared" ref="H82:H94" si="6">G82/D82</f>
        <v>0.84235242548797407</v>
      </c>
      <c r="I82" s="41">
        <v>0.45900000000000002</v>
      </c>
    </row>
    <row r="83" spans="1:9" ht="18" customHeight="1" x14ac:dyDescent="0.25">
      <c r="A83" s="37" t="s">
        <v>0</v>
      </c>
      <c r="B83" s="37">
        <v>641</v>
      </c>
      <c r="C83" s="38" t="s">
        <v>67</v>
      </c>
      <c r="D83" s="39">
        <v>46.25</v>
      </c>
      <c r="E83" s="40">
        <v>500</v>
      </c>
      <c r="F83" s="40">
        <v>500</v>
      </c>
      <c r="G83" s="40">
        <v>88.77</v>
      </c>
      <c r="H83" s="35">
        <f t="shared" si="6"/>
        <v>1.9193513513513514</v>
      </c>
      <c r="I83" s="41">
        <v>0.17799999999999999</v>
      </c>
    </row>
    <row r="84" spans="1:9" ht="18" customHeight="1" x14ac:dyDescent="0.25">
      <c r="A84" s="37" t="s">
        <v>0</v>
      </c>
      <c r="B84" s="37">
        <v>6413</v>
      </c>
      <c r="C84" s="38" t="s">
        <v>68</v>
      </c>
      <c r="D84" s="39">
        <v>46.25</v>
      </c>
      <c r="E84" s="40">
        <v>500</v>
      </c>
      <c r="F84" s="40">
        <v>500</v>
      </c>
      <c r="G84" s="40">
        <v>88.77</v>
      </c>
      <c r="H84" s="35">
        <f t="shared" si="6"/>
        <v>1.9193513513513514</v>
      </c>
      <c r="I84" s="41">
        <v>0.18</v>
      </c>
    </row>
    <row r="85" spans="1:9" ht="18" customHeight="1" x14ac:dyDescent="0.25">
      <c r="A85" s="37" t="s">
        <v>0</v>
      </c>
      <c r="B85" s="37">
        <v>642</v>
      </c>
      <c r="C85" s="38" t="s">
        <v>69</v>
      </c>
      <c r="D85" s="39">
        <v>70493.37</v>
      </c>
      <c r="E85" s="40">
        <v>129000</v>
      </c>
      <c r="F85" s="40">
        <v>129000</v>
      </c>
      <c r="G85" s="40">
        <v>59330.45</v>
      </c>
      <c r="H85" s="35">
        <f t="shared" si="6"/>
        <v>0.84164581718819798</v>
      </c>
      <c r="I85" s="41">
        <v>0.46</v>
      </c>
    </row>
    <row r="86" spans="1:9" ht="18" customHeight="1" x14ac:dyDescent="0.25">
      <c r="A86" s="37" t="s">
        <v>0</v>
      </c>
      <c r="B86" s="37">
        <v>6421</v>
      </c>
      <c r="C86" s="38" t="s">
        <v>70</v>
      </c>
      <c r="D86" s="39">
        <v>11449.26</v>
      </c>
      <c r="E86" s="40">
        <v>16000</v>
      </c>
      <c r="F86" s="40">
        <v>16000</v>
      </c>
      <c r="G86" s="40">
        <v>8000.02</v>
      </c>
      <c r="H86" s="35">
        <f t="shared" si="6"/>
        <v>0.69873686159629533</v>
      </c>
      <c r="I86" s="41">
        <v>0.5</v>
      </c>
    </row>
    <row r="87" spans="1:9" ht="18" customHeight="1" x14ac:dyDescent="0.25">
      <c r="A87" s="37" t="s">
        <v>0</v>
      </c>
      <c r="B87" s="37">
        <v>6422</v>
      </c>
      <c r="C87" s="38" t="s">
        <v>71</v>
      </c>
      <c r="D87" s="39">
        <v>55030.46</v>
      </c>
      <c r="E87" s="40">
        <v>93000</v>
      </c>
      <c r="F87" s="40">
        <v>93000</v>
      </c>
      <c r="G87" s="40">
        <v>47337.31</v>
      </c>
      <c r="H87" s="35">
        <f t="shared" si="6"/>
        <v>0.8602019681463684</v>
      </c>
      <c r="I87" s="41">
        <v>0.50900000000000001</v>
      </c>
    </row>
    <row r="88" spans="1:9" ht="18" customHeight="1" x14ac:dyDescent="0.25">
      <c r="A88" s="37" t="s">
        <v>0</v>
      </c>
      <c r="B88" s="37">
        <v>6429</v>
      </c>
      <c r="C88" s="38" t="s">
        <v>72</v>
      </c>
      <c r="D88" s="39">
        <v>4013.65</v>
      </c>
      <c r="E88" s="40">
        <v>20000</v>
      </c>
      <c r="F88" s="40">
        <v>20000</v>
      </c>
      <c r="G88" s="40">
        <v>3993.12</v>
      </c>
      <c r="H88" s="35">
        <f t="shared" si="6"/>
        <v>0.99488495509075281</v>
      </c>
      <c r="I88" s="41">
        <v>0.2</v>
      </c>
    </row>
    <row r="89" spans="1:9" ht="18" customHeight="1" x14ac:dyDescent="0.25">
      <c r="A89" s="37">
        <v>11.43</v>
      </c>
      <c r="B89" s="37">
        <v>65</v>
      </c>
      <c r="C89" s="38" t="s">
        <v>73</v>
      </c>
      <c r="D89" s="39">
        <v>2370650.94</v>
      </c>
      <c r="E89" s="40">
        <v>531100</v>
      </c>
      <c r="F89" s="40">
        <v>531100</v>
      </c>
      <c r="G89" s="40">
        <v>204371.81</v>
      </c>
      <c r="H89" s="35">
        <f t="shared" si="6"/>
        <v>8.6209153170394626E-2</v>
      </c>
      <c r="I89" s="41">
        <v>0.38500000000000001</v>
      </c>
    </row>
    <row r="90" spans="1:9" ht="18" customHeight="1" x14ac:dyDescent="0.25">
      <c r="A90" s="37" t="s">
        <v>0</v>
      </c>
      <c r="B90" s="37">
        <v>651</v>
      </c>
      <c r="C90" s="38" t="s">
        <v>74</v>
      </c>
      <c r="D90" s="39">
        <v>95206.9</v>
      </c>
      <c r="E90" s="40">
        <v>202000</v>
      </c>
      <c r="F90" s="40">
        <v>202000</v>
      </c>
      <c r="G90" s="40">
        <v>100926.84</v>
      </c>
      <c r="H90" s="35">
        <f t="shared" si="6"/>
        <v>1.0600790488924647</v>
      </c>
      <c r="I90" s="41">
        <v>0.5</v>
      </c>
    </row>
    <row r="91" spans="1:9" ht="18" customHeight="1" x14ac:dyDescent="0.25">
      <c r="A91" s="37" t="s">
        <v>0</v>
      </c>
      <c r="B91" s="37">
        <v>6512</v>
      </c>
      <c r="C91" s="38" t="s">
        <v>75</v>
      </c>
      <c r="D91" s="39">
        <v>94262.399999999994</v>
      </c>
      <c r="E91" s="40">
        <v>200000</v>
      </c>
      <c r="F91" s="40">
        <v>200000</v>
      </c>
      <c r="G91" s="40">
        <v>100775</v>
      </c>
      <c r="H91" s="35">
        <f t="shared" si="6"/>
        <v>1.0690901144040466</v>
      </c>
      <c r="I91" s="41">
        <v>0.504</v>
      </c>
    </row>
    <row r="92" spans="1:9" ht="18" customHeight="1" x14ac:dyDescent="0.25">
      <c r="A92" s="37" t="s">
        <v>0</v>
      </c>
      <c r="B92" s="37">
        <v>6513</v>
      </c>
      <c r="C92" s="38" t="s">
        <v>76</v>
      </c>
      <c r="D92" s="39">
        <v>944.5</v>
      </c>
      <c r="E92" s="40">
        <v>2000</v>
      </c>
      <c r="F92" s="40">
        <v>2000</v>
      </c>
      <c r="G92" s="40">
        <v>151.84</v>
      </c>
      <c r="H92" s="35">
        <f t="shared" si="6"/>
        <v>0.16076230809952355</v>
      </c>
      <c r="I92" s="41">
        <v>7.5999999999999998E-2</v>
      </c>
    </row>
    <row r="93" spans="1:9" ht="15.75" customHeight="1" x14ac:dyDescent="0.25">
      <c r="A93" s="37" t="s">
        <v>0</v>
      </c>
      <c r="B93" s="37">
        <v>652</v>
      </c>
      <c r="C93" s="38" t="s">
        <v>77</v>
      </c>
      <c r="D93" s="39">
        <v>12269.76</v>
      </c>
      <c r="E93" s="40">
        <v>69100</v>
      </c>
      <c r="F93" s="40">
        <v>69100</v>
      </c>
      <c r="G93" s="40">
        <v>22578.67</v>
      </c>
      <c r="H93" s="35">
        <f t="shared" si="6"/>
        <v>1.8401883981430769</v>
      </c>
      <c r="I93" s="41">
        <v>0.32700000000000001</v>
      </c>
    </row>
    <row r="94" spans="1:9" ht="15.75" customHeight="1" x14ac:dyDescent="0.25">
      <c r="A94" s="37" t="s">
        <v>0</v>
      </c>
      <c r="B94" s="37">
        <v>6522</v>
      </c>
      <c r="C94" s="38" t="s">
        <v>78</v>
      </c>
      <c r="D94" s="39">
        <v>9853.67</v>
      </c>
      <c r="E94" s="40">
        <v>15000</v>
      </c>
      <c r="F94" s="40">
        <v>15000</v>
      </c>
      <c r="G94" s="40">
        <v>2344.38</v>
      </c>
      <c r="H94" s="35">
        <f t="shared" si="6"/>
        <v>0.23791947568773869</v>
      </c>
      <c r="I94" s="41">
        <v>0.156</v>
      </c>
    </row>
    <row r="95" spans="1:9" ht="15.75" customHeight="1" x14ac:dyDescent="0.25">
      <c r="A95" s="37"/>
      <c r="B95" s="37">
        <v>6524</v>
      </c>
      <c r="C95" s="38" t="s">
        <v>79</v>
      </c>
      <c r="D95" s="39">
        <v>0</v>
      </c>
      <c r="E95" s="40">
        <v>1000</v>
      </c>
      <c r="F95" s="40">
        <v>1000</v>
      </c>
      <c r="G95" s="40">
        <v>96.4</v>
      </c>
      <c r="H95" s="35">
        <v>0</v>
      </c>
      <c r="I95" s="41">
        <v>9.6000000000000002E-2</v>
      </c>
    </row>
    <row r="96" spans="1:9" ht="15.75" customHeight="1" x14ac:dyDescent="0.25">
      <c r="A96" s="37"/>
      <c r="B96" s="37">
        <v>6526</v>
      </c>
      <c r="C96" s="38" t="s">
        <v>80</v>
      </c>
      <c r="D96" s="39">
        <v>2416.09</v>
      </c>
      <c r="E96" s="40">
        <v>53100</v>
      </c>
      <c r="F96" s="40">
        <v>53100</v>
      </c>
      <c r="G96" s="40">
        <v>20137.89</v>
      </c>
      <c r="H96" s="35">
        <f t="shared" ref="H96:H106" si="7">G96/D96</f>
        <v>8.3349088817055641</v>
      </c>
      <c r="I96" s="41">
        <v>0.379</v>
      </c>
    </row>
    <row r="97" spans="1:26" ht="15.75" customHeight="1" x14ac:dyDescent="0.25">
      <c r="A97" s="37">
        <v>43</v>
      </c>
      <c r="B97" s="37">
        <v>653</v>
      </c>
      <c r="C97" s="38" t="s">
        <v>81</v>
      </c>
      <c r="D97" s="39">
        <v>129584.28</v>
      </c>
      <c r="E97" s="40">
        <v>260000</v>
      </c>
      <c r="F97" s="40">
        <v>260000</v>
      </c>
      <c r="G97" s="40">
        <v>80866.3</v>
      </c>
      <c r="H97" s="35">
        <f t="shared" si="7"/>
        <v>0.62404405843054422</v>
      </c>
      <c r="I97" s="41">
        <v>0.311</v>
      </c>
    </row>
    <row r="98" spans="1:26" ht="25.5" customHeight="1" x14ac:dyDescent="0.25">
      <c r="A98" s="37"/>
      <c r="B98" s="37">
        <v>6531</v>
      </c>
      <c r="C98" s="38" t="s">
        <v>82</v>
      </c>
      <c r="D98" s="39">
        <v>9647.41</v>
      </c>
      <c r="E98" s="40">
        <v>20000</v>
      </c>
      <c r="F98" s="40">
        <v>20000</v>
      </c>
      <c r="G98" s="40">
        <v>1571.26</v>
      </c>
      <c r="H98" s="35">
        <f t="shared" si="7"/>
        <v>0.16286858338144641</v>
      </c>
      <c r="I98" s="41">
        <v>7.9000000000000001E-2</v>
      </c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8" customHeight="1" x14ac:dyDescent="0.25">
      <c r="A99" s="37"/>
      <c r="B99" s="37">
        <v>6532</v>
      </c>
      <c r="C99" s="38" t="s">
        <v>83</v>
      </c>
      <c r="D99" s="39">
        <v>119936.87</v>
      </c>
      <c r="E99" s="40">
        <v>240000</v>
      </c>
      <c r="F99" s="40">
        <v>240000</v>
      </c>
      <c r="G99" s="40">
        <v>79295.039999999994</v>
      </c>
      <c r="H99" s="35">
        <f t="shared" si="7"/>
        <v>0.66113981463748384</v>
      </c>
      <c r="I99" s="41">
        <v>0.33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8" customHeight="1" x14ac:dyDescent="0.25">
      <c r="A100" s="37">
        <v>11.31</v>
      </c>
      <c r="B100" s="37">
        <v>66</v>
      </c>
      <c r="C100" s="38" t="s">
        <v>84</v>
      </c>
      <c r="D100" s="39">
        <v>54444.5</v>
      </c>
      <c r="E100" s="40">
        <v>128000</v>
      </c>
      <c r="F100" s="40">
        <v>128000</v>
      </c>
      <c r="G100" s="40">
        <v>22840.799999999999</v>
      </c>
      <c r="H100" s="35">
        <f t="shared" si="7"/>
        <v>0.41952446987298991</v>
      </c>
      <c r="I100" s="41">
        <v>0.17799999999999999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8" customHeight="1" x14ac:dyDescent="0.25">
      <c r="A101" s="37" t="s">
        <v>0</v>
      </c>
      <c r="B101" s="37">
        <v>661</v>
      </c>
      <c r="C101" s="38" t="s">
        <v>85</v>
      </c>
      <c r="D101" s="39">
        <v>54444.5</v>
      </c>
      <c r="E101" s="40">
        <v>128000</v>
      </c>
      <c r="F101" s="40">
        <v>128000</v>
      </c>
      <c r="G101" s="40">
        <v>22840.799999999999</v>
      </c>
      <c r="H101" s="35">
        <f t="shared" si="7"/>
        <v>0.41952446987298991</v>
      </c>
      <c r="I101" s="41">
        <v>0.18</v>
      </c>
    </row>
    <row r="102" spans="1:26" ht="18" customHeight="1" x14ac:dyDescent="0.25">
      <c r="A102" s="37"/>
      <c r="B102" s="37">
        <v>6615</v>
      </c>
      <c r="C102" s="38" t="s">
        <v>86</v>
      </c>
      <c r="D102" s="39">
        <v>54444.5</v>
      </c>
      <c r="E102" s="40">
        <v>128000</v>
      </c>
      <c r="F102" s="40">
        <v>128000</v>
      </c>
      <c r="G102" s="40">
        <v>22840.799999999999</v>
      </c>
      <c r="H102" s="35">
        <f t="shared" si="7"/>
        <v>0.41952446987298991</v>
      </c>
      <c r="I102" s="41">
        <v>0.18</v>
      </c>
    </row>
    <row r="103" spans="1:26" ht="18" customHeight="1" x14ac:dyDescent="0.25">
      <c r="A103" s="37">
        <v>43</v>
      </c>
      <c r="B103" s="37">
        <v>7</v>
      </c>
      <c r="C103" s="38" t="s">
        <v>87</v>
      </c>
      <c r="D103" s="39">
        <v>1923.84</v>
      </c>
      <c r="E103" s="40">
        <v>5000</v>
      </c>
      <c r="F103" s="40">
        <v>5000</v>
      </c>
      <c r="G103" s="40">
        <v>6924.66</v>
      </c>
      <c r="H103" s="35">
        <f t="shared" si="7"/>
        <v>3.5993949600798403</v>
      </c>
      <c r="I103" s="41">
        <v>1.385</v>
      </c>
    </row>
    <row r="104" spans="1:26" ht="18" customHeight="1" x14ac:dyDescent="0.25">
      <c r="A104" s="37" t="s">
        <v>0</v>
      </c>
      <c r="B104" s="37">
        <v>72</v>
      </c>
      <c r="C104" s="38" t="s">
        <v>88</v>
      </c>
      <c r="D104" s="39">
        <v>1923.84</v>
      </c>
      <c r="E104" s="40">
        <v>5000</v>
      </c>
      <c r="F104" s="40">
        <v>5000</v>
      </c>
      <c r="G104" s="40">
        <v>6924.66</v>
      </c>
      <c r="H104" s="35">
        <f t="shared" si="7"/>
        <v>3.5993949600798403</v>
      </c>
      <c r="I104" s="41">
        <v>1.39</v>
      </c>
    </row>
    <row r="105" spans="1:26" ht="18" customHeight="1" x14ac:dyDescent="0.25">
      <c r="A105" s="37" t="s">
        <v>0</v>
      </c>
      <c r="B105" s="37">
        <v>721</v>
      </c>
      <c r="C105" s="38" t="s">
        <v>89</v>
      </c>
      <c r="D105" s="39">
        <v>1923.84</v>
      </c>
      <c r="E105" s="40">
        <v>5000</v>
      </c>
      <c r="F105" s="40">
        <v>5000</v>
      </c>
      <c r="G105" s="40">
        <v>6924.66</v>
      </c>
      <c r="H105" s="35">
        <f t="shared" si="7"/>
        <v>3.5993949600798403</v>
      </c>
      <c r="I105" s="41">
        <v>1.39</v>
      </c>
    </row>
    <row r="106" spans="1:26" ht="18" customHeight="1" x14ac:dyDescent="0.25">
      <c r="A106" s="37" t="s">
        <v>0</v>
      </c>
      <c r="B106" s="37">
        <v>7211</v>
      </c>
      <c r="C106" s="38" t="s">
        <v>90</v>
      </c>
      <c r="D106" s="39">
        <v>1923.84</v>
      </c>
      <c r="E106" s="40">
        <v>5000</v>
      </c>
      <c r="F106" s="40">
        <v>5000</v>
      </c>
      <c r="G106" s="40">
        <v>6924.66</v>
      </c>
      <c r="H106" s="35">
        <f t="shared" si="7"/>
        <v>3.5993949600798403</v>
      </c>
      <c r="I106" s="41">
        <v>1.39</v>
      </c>
    </row>
    <row r="107" spans="1:26" ht="18" customHeight="1" x14ac:dyDescent="0.25">
      <c r="A107" s="37">
        <v>81</v>
      </c>
      <c r="B107" s="37">
        <v>8</v>
      </c>
      <c r="C107" s="38" t="s">
        <v>37</v>
      </c>
      <c r="D107" s="39">
        <v>0</v>
      </c>
      <c r="E107" s="40">
        <v>6280000</v>
      </c>
      <c r="F107" s="40">
        <v>6280000</v>
      </c>
      <c r="G107" s="40">
        <v>0</v>
      </c>
      <c r="H107" s="35">
        <v>0</v>
      </c>
      <c r="I107" s="41">
        <v>0</v>
      </c>
    </row>
    <row r="108" spans="1:26" ht="18" customHeight="1" x14ac:dyDescent="0.25">
      <c r="A108" s="37" t="s">
        <v>0</v>
      </c>
      <c r="B108" s="37">
        <v>84</v>
      </c>
      <c r="C108" s="38" t="s">
        <v>91</v>
      </c>
      <c r="D108" s="39">
        <v>0</v>
      </c>
      <c r="E108" s="40">
        <v>6280000</v>
      </c>
      <c r="F108" s="40">
        <v>6280000</v>
      </c>
      <c r="G108" s="40">
        <v>0</v>
      </c>
      <c r="H108" s="35">
        <v>0</v>
      </c>
      <c r="I108" s="41">
        <v>0</v>
      </c>
    </row>
    <row r="109" spans="1:26" ht="18" customHeight="1" x14ac:dyDescent="0.25">
      <c r="A109" s="37" t="s">
        <v>0</v>
      </c>
      <c r="B109" s="37">
        <v>842</v>
      </c>
      <c r="C109" s="38" t="s">
        <v>92</v>
      </c>
      <c r="D109" s="39">
        <v>0</v>
      </c>
      <c r="E109" s="40">
        <v>6280000</v>
      </c>
      <c r="F109" s="40">
        <v>6280000</v>
      </c>
      <c r="G109" s="40">
        <v>0</v>
      </c>
      <c r="H109" s="35">
        <v>0</v>
      </c>
      <c r="I109" s="41">
        <v>0</v>
      </c>
    </row>
    <row r="110" spans="1:26" ht="27" customHeight="1" x14ac:dyDescent="0.25">
      <c r="A110" s="3">
        <v>81</v>
      </c>
      <c r="B110" s="43">
        <v>8422</v>
      </c>
      <c r="C110" s="44" t="s">
        <v>93</v>
      </c>
      <c r="D110" s="45">
        <v>0</v>
      </c>
      <c r="E110" s="46">
        <v>6280000</v>
      </c>
      <c r="F110" s="46">
        <v>6280000</v>
      </c>
      <c r="G110" s="47">
        <v>0</v>
      </c>
      <c r="H110" s="35">
        <v>0</v>
      </c>
      <c r="I110" s="48">
        <v>0</v>
      </c>
    </row>
    <row r="111" spans="1:26" ht="18" customHeight="1" x14ac:dyDescent="0.25">
      <c r="A111" s="3"/>
      <c r="B111" s="3"/>
      <c r="D111" s="2"/>
    </row>
    <row r="112" spans="1:26" ht="18" customHeight="1" x14ac:dyDescent="0.25">
      <c r="A112" s="9"/>
      <c r="B112" s="51" t="s">
        <v>40</v>
      </c>
      <c r="C112" s="52" t="s">
        <v>94</v>
      </c>
      <c r="D112" s="53" t="s">
        <v>42</v>
      </c>
      <c r="E112" s="54" t="s">
        <v>7</v>
      </c>
      <c r="F112" s="55" t="s">
        <v>8</v>
      </c>
      <c r="G112" s="54" t="s">
        <v>43</v>
      </c>
      <c r="H112" s="14" t="s">
        <v>10</v>
      </c>
      <c r="I112" s="14" t="s">
        <v>10</v>
      </c>
    </row>
    <row r="113" spans="1:9" ht="18" customHeight="1" x14ac:dyDescent="0.25">
      <c r="A113" s="9"/>
      <c r="B113" s="51"/>
      <c r="C113" s="52"/>
      <c r="D113" s="56">
        <v>1</v>
      </c>
      <c r="E113" s="54">
        <v>2</v>
      </c>
      <c r="F113" s="57" t="s">
        <v>95</v>
      </c>
      <c r="G113" s="54">
        <v>4</v>
      </c>
      <c r="H113" s="16" t="s">
        <v>11</v>
      </c>
      <c r="I113" s="16" t="s">
        <v>12</v>
      </c>
    </row>
    <row r="114" spans="1:9" s="166" customFormat="1" ht="18" customHeight="1" x14ac:dyDescent="0.25">
      <c r="A114" s="11"/>
      <c r="B114" s="51"/>
      <c r="C114" s="180" t="s">
        <v>619</v>
      </c>
      <c r="D114" s="181" t="s">
        <v>620</v>
      </c>
      <c r="E114" s="182">
        <v>16800000</v>
      </c>
      <c r="F114" s="178" t="s">
        <v>615</v>
      </c>
      <c r="G114" s="182">
        <v>1714788.26</v>
      </c>
      <c r="H114" s="178" t="s">
        <v>621</v>
      </c>
      <c r="I114" s="178" t="s">
        <v>622</v>
      </c>
    </row>
    <row r="115" spans="1:9" ht="18" customHeight="1" x14ac:dyDescent="0.25">
      <c r="A115" s="3">
        <v>11</v>
      </c>
      <c r="B115" s="51">
        <v>3</v>
      </c>
      <c r="C115" s="52" t="s">
        <v>96</v>
      </c>
      <c r="D115" s="58">
        <v>1116411.02</v>
      </c>
      <c r="E115" s="59">
        <v>3559000</v>
      </c>
      <c r="F115" s="59">
        <v>3559000</v>
      </c>
      <c r="G115" s="59">
        <v>1102369.03</v>
      </c>
      <c r="H115" s="59">
        <f t="shared" ref="H115:H147" si="8">G115/D115</f>
        <v>0.98742220405527703</v>
      </c>
      <c r="I115" s="59">
        <v>0.31</v>
      </c>
    </row>
    <row r="116" spans="1:9" ht="18" customHeight="1" x14ac:dyDescent="0.25">
      <c r="A116" s="3">
        <v>11</v>
      </c>
      <c r="B116" s="51">
        <v>31</v>
      </c>
      <c r="C116" s="52" t="s">
        <v>97</v>
      </c>
      <c r="D116" s="58">
        <v>202865.11</v>
      </c>
      <c r="E116" s="59">
        <v>558000</v>
      </c>
      <c r="F116" s="59">
        <v>558000</v>
      </c>
      <c r="G116" s="59">
        <v>261934.46</v>
      </c>
      <c r="H116" s="59">
        <f t="shared" si="8"/>
        <v>1.2911755008044508</v>
      </c>
      <c r="I116" s="59">
        <v>0.46899999999999997</v>
      </c>
    </row>
    <row r="117" spans="1:9" ht="18" customHeight="1" x14ac:dyDescent="0.25">
      <c r="A117" s="3"/>
      <c r="B117" s="60">
        <v>311</v>
      </c>
      <c r="C117" s="61" t="s">
        <v>98</v>
      </c>
      <c r="D117" s="62">
        <v>131703.87</v>
      </c>
      <c r="E117" s="63">
        <v>362000</v>
      </c>
      <c r="F117" s="63">
        <v>362000</v>
      </c>
      <c r="G117" s="63">
        <v>173420.71</v>
      </c>
      <c r="H117" s="59">
        <f t="shared" si="8"/>
        <v>1.3167472603500565</v>
      </c>
      <c r="I117" s="63">
        <v>0.47899999999999998</v>
      </c>
    </row>
    <row r="118" spans="1:9" ht="18" customHeight="1" x14ac:dyDescent="0.25">
      <c r="A118" s="3"/>
      <c r="B118" s="60">
        <v>3111</v>
      </c>
      <c r="C118" s="61" t="s">
        <v>99</v>
      </c>
      <c r="D118" s="62">
        <v>131703.87</v>
      </c>
      <c r="E118" s="63">
        <v>362000</v>
      </c>
      <c r="F118" s="63">
        <v>362000</v>
      </c>
      <c r="G118" s="63">
        <v>173420.71</v>
      </c>
      <c r="H118" s="59">
        <f t="shared" si="8"/>
        <v>1.3167472603500565</v>
      </c>
      <c r="I118" s="63">
        <v>0.47899999999999998</v>
      </c>
    </row>
    <row r="119" spans="1:9" ht="18" customHeight="1" x14ac:dyDescent="0.25">
      <c r="A119" s="3"/>
      <c r="B119" s="60">
        <v>312</v>
      </c>
      <c r="C119" s="61" t="s">
        <v>100</v>
      </c>
      <c r="D119" s="62">
        <v>10885.97</v>
      </c>
      <c r="E119" s="63">
        <v>33000</v>
      </c>
      <c r="F119" s="63">
        <v>33000</v>
      </c>
      <c r="G119" s="63">
        <v>11143.31</v>
      </c>
      <c r="H119" s="59">
        <f t="shared" si="8"/>
        <v>1.0236396021668257</v>
      </c>
      <c r="I119" s="63">
        <v>0.33800000000000002</v>
      </c>
    </row>
    <row r="120" spans="1:9" ht="18" customHeight="1" x14ac:dyDescent="0.25">
      <c r="A120" s="3"/>
      <c r="B120" s="60">
        <v>3121</v>
      </c>
      <c r="C120" s="61" t="s">
        <v>101</v>
      </c>
      <c r="D120" s="62">
        <v>10885.97</v>
      </c>
      <c r="E120" s="63">
        <v>33000</v>
      </c>
      <c r="F120" s="63">
        <v>33000</v>
      </c>
      <c r="G120" s="63">
        <v>11143.31</v>
      </c>
      <c r="H120" s="59">
        <f t="shared" si="8"/>
        <v>1.0236396021668257</v>
      </c>
      <c r="I120" s="63">
        <v>0.33800000000000002</v>
      </c>
    </row>
    <row r="121" spans="1:9" ht="18" customHeight="1" x14ac:dyDescent="0.25">
      <c r="A121" s="3"/>
      <c r="B121" s="60">
        <v>313</v>
      </c>
      <c r="C121" s="61" t="s">
        <v>102</v>
      </c>
      <c r="D121" s="62">
        <v>60275.27</v>
      </c>
      <c r="E121" s="63">
        <v>163000</v>
      </c>
      <c r="F121" s="63">
        <v>163000</v>
      </c>
      <c r="G121" s="63">
        <v>77370.44</v>
      </c>
      <c r="H121" s="59">
        <f t="shared" si="8"/>
        <v>1.2836183064795894</v>
      </c>
      <c r="I121" s="63">
        <v>0.47499999999999998</v>
      </c>
    </row>
    <row r="122" spans="1:9" ht="18" customHeight="1" x14ac:dyDescent="0.25">
      <c r="A122" s="3"/>
      <c r="B122" s="60">
        <v>3131</v>
      </c>
      <c r="C122" s="61" t="s">
        <v>103</v>
      </c>
      <c r="D122" s="62">
        <v>32926.01</v>
      </c>
      <c r="E122" s="63">
        <v>90000</v>
      </c>
      <c r="F122" s="63">
        <v>90000</v>
      </c>
      <c r="G122" s="63">
        <v>42394.75</v>
      </c>
      <c r="H122" s="59">
        <f t="shared" si="8"/>
        <v>1.2875762960650257</v>
      </c>
      <c r="I122" s="63">
        <v>0.47099999999999997</v>
      </c>
    </row>
    <row r="123" spans="1:9" ht="18" customHeight="1" x14ac:dyDescent="0.25">
      <c r="A123" s="3"/>
      <c r="B123" s="60">
        <v>3132</v>
      </c>
      <c r="C123" s="61" t="s">
        <v>104</v>
      </c>
      <c r="D123" s="62">
        <v>26899.200000000001</v>
      </c>
      <c r="E123" s="63">
        <v>73000</v>
      </c>
      <c r="F123" s="63">
        <v>73000</v>
      </c>
      <c r="G123" s="63">
        <v>34975.69</v>
      </c>
      <c r="H123" s="59">
        <f t="shared" si="8"/>
        <v>1.3002501933142994</v>
      </c>
      <c r="I123" s="63">
        <v>0.47899999999999998</v>
      </c>
    </row>
    <row r="124" spans="1:9" ht="18" customHeight="1" x14ac:dyDescent="0.25">
      <c r="A124" s="64" t="s">
        <v>105</v>
      </c>
      <c r="B124" s="51">
        <v>32</v>
      </c>
      <c r="C124" s="52" t="s">
        <v>106</v>
      </c>
      <c r="D124" s="58">
        <v>474442.29</v>
      </c>
      <c r="E124" s="59">
        <v>1839800</v>
      </c>
      <c r="F124" s="59">
        <v>1839800</v>
      </c>
      <c r="G124" s="59">
        <v>493481.86</v>
      </c>
      <c r="H124" s="59">
        <f t="shared" si="8"/>
        <v>1.0401304234493935</v>
      </c>
      <c r="I124" s="59">
        <v>0.26800000000000002</v>
      </c>
    </row>
    <row r="125" spans="1:9" ht="18" customHeight="1" x14ac:dyDescent="0.25">
      <c r="A125" s="3"/>
      <c r="B125" s="60">
        <v>321</v>
      </c>
      <c r="C125" s="61" t="s">
        <v>107</v>
      </c>
      <c r="D125" s="62">
        <v>13325.28</v>
      </c>
      <c r="E125" s="63">
        <v>48500</v>
      </c>
      <c r="F125" s="63">
        <v>48500</v>
      </c>
      <c r="G125" s="63">
        <v>7087.56</v>
      </c>
      <c r="H125" s="59">
        <f t="shared" si="8"/>
        <v>0.53188826050934768</v>
      </c>
      <c r="I125" s="63">
        <v>0.14599999999999999</v>
      </c>
    </row>
    <row r="126" spans="1:9" ht="18" customHeight="1" x14ac:dyDescent="0.25">
      <c r="A126" s="3"/>
      <c r="B126" s="60">
        <v>3211</v>
      </c>
      <c r="C126" s="61" t="s">
        <v>108</v>
      </c>
      <c r="D126" s="62">
        <v>238</v>
      </c>
      <c r="E126" s="63">
        <v>5000</v>
      </c>
      <c r="F126" s="63">
        <v>5000</v>
      </c>
      <c r="G126" s="63">
        <v>0</v>
      </c>
      <c r="H126" s="59">
        <f t="shared" si="8"/>
        <v>0</v>
      </c>
      <c r="I126" s="63">
        <v>0</v>
      </c>
    </row>
    <row r="127" spans="1:9" ht="18" customHeight="1" x14ac:dyDescent="0.25">
      <c r="A127" s="3"/>
      <c r="B127" s="60">
        <v>3212</v>
      </c>
      <c r="C127" s="61" t="s">
        <v>109</v>
      </c>
      <c r="D127" s="62">
        <v>4162</v>
      </c>
      <c r="E127" s="63">
        <v>8500</v>
      </c>
      <c r="F127" s="63">
        <v>8500</v>
      </c>
      <c r="G127" s="63">
        <v>4194</v>
      </c>
      <c r="H127" s="59">
        <f t="shared" si="8"/>
        <v>1.007688611244594</v>
      </c>
      <c r="I127" s="63">
        <v>0.49299999999999999</v>
      </c>
    </row>
    <row r="128" spans="1:9" ht="18" customHeight="1" x14ac:dyDescent="0.25">
      <c r="A128" s="3"/>
      <c r="B128" s="60">
        <v>3213</v>
      </c>
      <c r="C128" s="61" t="s">
        <v>110</v>
      </c>
      <c r="D128" s="62">
        <v>1700</v>
      </c>
      <c r="E128" s="63">
        <v>15000</v>
      </c>
      <c r="F128" s="63">
        <v>15000</v>
      </c>
      <c r="G128" s="63">
        <v>0</v>
      </c>
      <c r="H128" s="59">
        <f t="shared" si="8"/>
        <v>0</v>
      </c>
      <c r="I128" s="63">
        <v>0</v>
      </c>
    </row>
    <row r="129" spans="1:9" ht="18" customHeight="1" x14ac:dyDescent="0.25">
      <c r="A129" s="3"/>
      <c r="B129" s="60">
        <v>3214</v>
      </c>
      <c r="C129" s="61" t="s">
        <v>111</v>
      </c>
      <c r="D129" s="62">
        <v>7225.28</v>
      </c>
      <c r="E129" s="63">
        <v>20000</v>
      </c>
      <c r="F129" s="63">
        <v>20000</v>
      </c>
      <c r="G129" s="63">
        <v>2893.56</v>
      </c>
      <c r="H129" s="59">
        <f t="shared" si="8"/>
        <v>0.40047721333982905</v>
      </c>
      <c r="I129" s="63">
        <v>0.14499999999999999</v>
      </c>
    </row>
    <row r="130" spans="1:9" ht="18" customHeight="1" x14ac:dyDescent="0.25">
      <c r="A130" s="3"/>
      <c r="B130" s="60">
        <v>322</v>
      </c>
      <c r="C130" s="61" t="s">
        <v>112</v>
      </c>
      <c r="D130" s="62">
        <v>118332.46</v>
      </c>
      <c r="E130" s="63">
        <v>367500</v>
      </c>
      <c r="F130" s="63">
        <v>367500</v>
      </c>
      <c r="G130" s="63">
        <v>135736.28</v>
      </c>
      <c r="H130" s="59">
        <f t="shared" si="8"/>
        <v>1.1470756206707777</v>
      </c>
      <c r="I130" s="63">
        <v>0.36899999999999999</v>
      </c>
    </row>
    <row r="131" spans="1:9" ht="18" customHeight="1" x14ac:dyDescent="0.25">
      <c r="A131" s="3"/>
      <c r="B131" s="60">
        <v>3221</v>
      </c>
      <c r="C131" s="61" t="s">
        <v>113</v>
      </c>
      <c r="D131" s="62">
        <v>34242.61</v>
      </c>
      <c r="E131" s="63">
        <v>81500</v>
      </c>
      <c r="F131" s="63">
        <v>81500</v>
      </c>
      <c r="G131" s="63">
        <v>24757.72</v>
      </c>
      <c r="H131" s="59">
        <f t="shared" si="8"/>
        <v>0.7230091397822771</v>
      </c>
      <c r="I131" s="63">
        <v>0.30399999999999999</v>
      </c>
    </row>
    <row r="132" spans="1:9" ht="18" customHeight="1" x14ac:dyDescent="0.25">
      <c r="A132" s="3"/>
      <c r="B132" s="60">
        <v>3223</v>
      </c>
      <c r="C132" s="61" t="s">
        <v>114</v>
      </c>
      <c r="D132" s="62">
        <v>74949.350000000006</v>
      </c>
      <c r="E132" s="63">
        <v>138000</v>
      </c>
      <c r="F132" s="63">
        <v>138000</v>
      </c>
      <c r="G132" s="63">
        <v>70631.28</v>
      </c>
      <c r="H132" s="59">
        <f t="shared" si="8"/>
        <v>0.94238682523597594</v>
      </c>
      <c r="I132" s="63">
        <v>0.51200000000000001</v>
      </c>
    </row>
    <row r="133" spans="1:9" ht="18" customHeight="1" x14ac:dyDescent="0.25">
      <c r="A133" s="3"/>
      <c r="B133" s="60">
        <v>3224</v>
      </c>
      <c r="C133" s="61" t="s">
        <v>115</v>
      </c>
      <c r="D133" s="62">
        <v>9140.5</v>
      </c>
      <c r="E133" s="63">
        <v>148000</v>
      </c>
      <c r="F133" s="63">
        <v>148000</v>
      </c>
      <c r="G133" s="63">
        <v>40347.279999999999</v>
      </c>
      <c r="H133" s="59">
        <f t="shared" si="8"/>
        <v>4.414121765767737</v>
      </c>
      <c r="I133" s="63">
        <v>0.27300000000000002</v>
      </c>
    </row>
    <row r="134" spans="1:9" ht="18" customHeight="1" x14ac:dyDescent="0.25">
      <c r="A134" s="3"/>
      <c r="B134" s="60">
        <v>323</v>
      </c>
      <c r="C134" s="61" t="s">
        <v>116</v>
      </c>
      <c r="D134" s="62">
        <v>254368.74</v>
      </c>
      <c r="E134" s="63">
        <v>1064100</v>
      </c>
      <c r="F134" s="63">
        <v>1064100</v>
      </c>
      <c r="G134" s="63">
        <v>275115.76</v>
      </c>
      <c r="H134" s="59">
        <f t="shared" si="8"/>
        <v>1.0815627737905216</v>
      </c>
      <c r="I134" s="63">
        <v>0.25900000000000001</v>
      </c>
    </row>
    <row r="135" spans="1:9" ht="18" customHeight="1" x14ac:dyDescent="0.25">
      <c r="A135" s="3"/>
      <c r="B135" s="60">
        <v>3231</v>
      </c>
      <c r="C135" s="61" t="s">
        <v>117</v>
      </c>
      <c r="D135" s="62">
        <v>32603.96</v>
      </c>
      <c r="E135" s="63">
        <v>62000</v>
      </c>
      <c r="F135" s="63">
        <v>62000</v>
      </c>
      <c r="G135" s="63">
        <v>24548.51</v>
      </c>
      <c r="H135" s="59">
        <f t="shared" si="8"/>
        <v>0.75293031889377848</v>
      </c>
      <c r="I135" s="63">
        <v>0.39600000000000002</v>
      </c>
    </row>
    <row r="136" spans="1:9" ht="18" customHeight="1" x14ac:dyDescent="0.25">
      <c r="A136" s="3"/>
      <c r="B136" s="60">
        <v>3232</v>
      </c>
      <c r="C136" s="61" t="s">
        <v>118</v>
      </c>
      <c r="D136" s="62">
        <v>30263.13</v>
      </c>
      <c r="E136" s="63">
        <v>443000</v>
      </c>
      <c r="F136" s="63">
        <v>443000</v>
      </c>
      <c r="G136" s="63">
        <v>94413.26</v>
      </c>
      <c r="H136" s="59">
        <f t="shared" si="8"/>
        <v>3.1197453799392196</v>
      </c>
      <c r="I136" s="63">
        <v>0.21299999999999999</v>
      </c>
    </row>
    <row r="137" spans="1:9" ht="18" customHeight="1" x14ac:dyDescent="0.25">
      <c r="A137" s="3"/>
      <c r="B137" s="60">
        <v>3233</v>
      </c>
      <c r="C137" s="61" t="s">
        <v>119</v>
      </c>
      <c r="D137" s="62">
        <v>18842.5</v>
      </c>
      <c r="E137" s="63">
        <v>51000</v>
      </c>
      <c r="F137" s="63">
        <v>51000</v>
      </c>
      <c r="G137" s="63">
        <v>14667.5</v>
      </c>
      <c r="H137" s="59">
        <f t="shared" si="8"/>
        <v>0.77842642961390474</v>
      </c>
      <c r="I137" s="63">
        <v>0.28799999999999998</v>
      </c>
    </row>
    <row r="138" spans="1:9" ht="18" customHeight="1" x14ac:dyDescent="0.25">
      <c r="A138" s="3"/>
      <c r="B138" s="60">
        <v>3234</v>
      </c>
      <c r="C138" s="61" t="s">
        <v>120</v>
      </c>
      <c r="D138" s="62">
        <v>79158.850000000006</v>
      </c>
      <c r="E138" s="63">
        <v>245000</v>
      </c>
      <c r="F138" s="63">
        <v>245000</v>
      </c>
      <c r="G138" s="63">
        <v>63217.62</v>
      </c>
      <c r="H138" s="59">
        <f t="shared" si="8"/>
        <v>0.79861721083618564</v>
      </c>
      <c r="I138" s="63">
        <v>0.25800000000000001</v>
      </c>
    </row>
    <row r="139" spans="1:9" ht="18" customHeight="1" x14ac:dyDescent="0.25">
      <c r="A139" s="3"/>
      <c r="B139" s="60">
        <v>3235</v>
      </c>
      <c r="C139" s="61" t="s">
        <v>121</v>
      </c>
      <c r="D139" s="62">
        <v>2250</v>
      </c>
      <c r="E139" s="63">
        <v>7000</v>
      </c>
      <c r="F139" s="63">
        <v>7000</v>
      </c>
      <c r="G139" s="63">
        <v>2250</v>
      </c>
      <c r="H139" s="59">
        <f t="shared" si="8"/>
        <v>1</v>
      </c>
      <c r="I139" s="63">
        <v>0.32100000000000001</v>
      </c>
    </row>
    <row r="140" spans="1:9" ht="18" customHeight="1" x14ac:dyDescent="0.25">
      <c r="A140" s="3"/>
      <c r="B140" s="60">
        <v>3236</v>
      </c>
      <c r="C140" s="61" t="s">
        <v>122</v>
      </c>
      <c r="D140" s="62">
        <v>18171.64</v>
      </c>
      <c r="E140" s="63">
        <v>66000</v>
      </c>
      <c r="F140" s="63">
        <v>66000</v>
      </c>
      <c r="G140" s="63">
        <v>17696.64</v>
      </c>
      <c r="H140" s="59">
        <f t="shared" si="8"/>
        <v>0.97386036703346535</v>
      </c>
      <c r="I140" s="63">
        <v>0.26800000000000002</v>
      </c>
    </row>
    <row r="141" spans="1:9" ht="18" customHeight="1" x14ac:dyDescent="0.25">
      <c r="A141" s="3"/>
      <c r="B141" s="60">
        <v>3237</v>
      </c>
      <c r="C141" s="61" t="s">
        <v>123</v>
      </c>
      <c r="D141" s="62">
        <v>42764.35</v>
      </c>
      <c r="E141" s="63">
        <v>121000</v>
      </c>
      <c r="F141" s="63">
        <v>121000</v>
      </c>
      <c r="G141" s="63">
        <v>25097.25</v>
      </c>
      <c r="H141" s="59">
        <f t="shared" si="8"/>
        <v>0.58687317824309271</v>
      </c>
      <c r="I141" s="63">
        <v>0.20699999999999999</v>
      </c>
    </row>
    <row r="142" spans="1:9" ht="18" customHeight="1" x14ac:dyDescent="0.25">
      <c r="A142" s="3"/>
      <c r="B142" s="60">
        <v>3238</v>
      </c>
      <c r="C142" s="61" t="s">
        <v>124</v>
      </c>
      <c r="D142" s="62">
        <v>14507.5</v>
      </c>
      <c r="E142" s="63">
        <v>34100</v>
      </c>
      <c r="F142" s="63">
        <v>34100</v>
      </c>
      <c r="G142" s="63">
        <v>15496.31</v>
      </c>
      <c r="H142" s="59">
        <f t="shared" si="8"/>
        <v>1.0681585386868861</v>
      </c>
      <c r="I142" s="63">
        <v>0.45400000000000001</v>
      </c>
    </row>
    <row r="143" spans="1:9" ht="18" customHeight="1" x14ac:dyDescent="0.25">
      <c r="A143" s="3"/>
      <c r="B143" s="60">
        <v>3239</v>
      </c>
      <c r="C143" s="61" t="s">
        <v>125</v>
      </c>
      <c r="D143" s="62">
        <v>15806.81</v>
      </c>
      <c r="E143" s="63">
        <v>35000</v>
      </c>
      <c r="F143" s="63">
        <v>35000</v>
      </c>
      <c r="G143" s="63">
        <v>17728.669999999998</v>
      </c>
      <c r="H143" s="59">
        <f t="shared" si="8"/>
        <v>1.1215843044864839</v>
      </c>
      <c r="I143" s="63">
        <v>0.50700000000000001</v>
      </c>
    </row>
    <row r="144" spans="1:9" ht="18" customHeight="1" x14ac:dyDescent="0.25">
      <c r="A144" s="3"/>
      <c r="B144" s="60">
        <v>324</v>
      </c>
      <c r="C144" s="61" t="s">
        <v>126</v>
      </c>
      <c r="D144" s="62">
        <v>26688.99</v>
      </c>
      <c r="E144" s="63">
        <v>86000</v>
      </c>
      <c r="F144" s="63">
        <v>86000</v>
      </c>
      <c r="G144" s="63">
        <v>23477.68</v>
      </c>
      <c r="H144" s="59">
        <f t="shared" si="8"/>
        <v>0.87967660072561749</v>
      </c>
      <c r="I144" s="63">
        <v>0.27300000000000002</v>
      </c>
    </row>
    <row r="145" spans="1:26" ht="18" customHeight="1" x14ac:dyDescent="0.25">
      <c r="A145" s="3"/>
      <c r="B145" s="60">
        <v>3241</v>
      </c>
      <c r="C145" s="61" t="s">
        <v>127</v>
      </c>
      <c r="D145" s="62">
        <v>26688.99</v>
      </c>
      <c r="E145" s="63">
        <v>86000</v>
      </c>
      <c r="F145" s="63">
        <v>86000</v>
      </c>
      <c r="G145" s="63">
        <v>23477.68</v>
      </c>
      <c r="H145" s="59">
        <f t="shared" si="8"/>
        <v>0.87967660072561749</v>
      </c>
      <c r="I145" s="63">
        <v>0.27300000000000002</v>
      </c>
    </row>
    <row r="146" spans="1:26" ht="18" customHeight="1" x14ac:dyDescent="0.25">
      <c r="A146" s="3"/>
      <c r="B146" s="60">
        <v>329</v>
      </c>
      <c r="C146" s="61" t="s">
        <v>128</v>
      </c>
      <c r="D146" s="62">
        <v>61726.82</v>
      </c>
      <c r="E146" s="63">
        <v>273700</v>
      </c>
      <c r="F146" s="63">
        <v>273700</v>
      </c>
      <c r="G146" s="63">
        <v>52064.58</v>
      </c>
      <c r="H146" s="59">
        <f t="shared" si="8"/>
        <v>0.84346771792229058</v>
      </c>
      <c r="I146" s="63">
        <v>0.19</v>
      </c>
    </row>
    <row r="147" spans="1:26" ht="18" customHeight="1" x14ac:dyDescent="0.25">
      <c r="A147" s="3"/>
      <c r="B147" s="60">
        <v>3291</v>
      </c>
      <c r="C147" s="61" t="s">
        <v>129</v>
      </c>
      <c r="D147" s="62">
        <v>19212.330000000002</v>
      </c>
      <c r="E147" s="63">
        <v>89000</v>
      </c>
      <c r="F147" s="63">
        <v>89000</v>
      </c>
      <c r="G147" s="63">
        <v>19488.34</v>
      </c>
      <c r="H147" s="59">
        <f t="shared" si="8"/>
        <v>1.0143662949782768</v>
      </c>
      <c r="I147" s="63">
        <v>0.219</v>
      </c>
    </row>
    <row r="148" spans="1:26" ht="18" customHeight="1" x14ac:dyDescent="0.25">
      <c r="A148" s="3"/>
      <c r="B148" s="60">
        <v>3292</v>
      </c>
      <c r="C148" s="61" t="s">
        <v>130</v>
      </c>
      <c r="D148" s="62"/>
      <c r="E148" s="63">
        <v>6000</v>
      </c>
      <c r="F148" s="63">
        <v>6000</v>
      </c>
      <c r="G148" s="63">
        <v>0</v>
      </c>
      <c r="H148" s="59">
        <v>0</v>
      </c>
      <c r="I148" s="63">
        <v>0</v>
      </c>
    </row>
    <row r="149" spans="1:26" ht="18" customHeight="1" x14ac:dyDescent="0.25">
      <c r="A149" s="3"/>
      <c r="B149" s="60">
        <v>3293</v>
      </c>
      <c r="C149" s="61" t="s">
        <v>131</v>
      </c>
      <c r="D149" s="62">
        <v>11484.7</v>
      </c>
      <c r="E149" s="63">
        <v>85000</v>
      </c>
      <c r="F149" s="63">
        <v>85000</v>
      </c>
      <c r="G149" s="63">
        <v>6008.2</v>
      </c>
      <c r="H149" s="59">
        <f t="shared" ref="H149:H152" si="9">G149/D149</f>
        <v>0.52314818845942856</v>
      </c>
      <c r="I149" s="63">
        <v>7.0999999999999994E-2</v>
      </c>
    </row>
    <row r="150" spans="1:26" ht="18" customHeight="1" x14ac:dyDescent="0.25">
      <c r="A150" s="3"/>
      <c r="B150" s="60">
        <v>3294</v>
      </c>
      <c r="C150" s="61" t="s">
        <v>132</v>
      </c>
      <c r="D150" s="62">
        <v>629.94000000000005</v>
      </c>
      <c r="E150" s="63">
        <v>18000</v>
      </c>
      <c r="F150" s="63">
        <v>18000</v>
      </c>
      <c r="G150" s="63">
        <v>1543.87</v>
      </c>
      <c r="H150" s="59">
        <f t="shared" si="9"/>
        <v>2.4508207130837856</v>
      </c>
      <c r="I150" s="63">
        <v>8.5999999999999993E-2</v>
      </c>
    </row>
    <row r="151" spans="1:26" ht="18" customHeight="1" x14ac:dyDescent="0.25">
      <c r="A151" s="3"/>
      <c r="B151" s="60">
        <v>3299</v>
      </c>
      <c r="C151" s="61" t="s">
        <v>133</v>
      </c>
      <c r="D151" s="62">
        <v>30399.85</v>
      </c>
      <c r="E151" s="63">
        <v>75700</v>
      </c>
      <c r="F151" s="63">
        <v>75700</v>
      </c>
      <c r="G151" s="63">
        <v>25024.17</v>
      </c>
      <c r="H151" s="59">
        <f t="shared" si="9"/>
        <v>0.82316754852408813</v>
      </c>
      <c r="I151" s="63">
        <v>0.33100000000000002</v>
      </c>
    </row>
    <row r="152" spans="1:26" ht="18" customHeight="1" x14ac:dyDescent="0.25">
      <c r="A152" s="3">
        <v>11</v>
      </c>
      <c r="B152" s="51">
        <v>34</v>
      </c>
      <c r="C152" s="52" t="s">
        <v>134</v>
      </c>
      <c r="D152" s="58">
        <v>8818.64</v>
      </c>
      <c r="E152" s="59">
        <v>66000</v>
      </c>
      <c r="F152" s="59">
        <v>66000</v>
      </c>
      <c r="G152" s="59">
        <v>13423.54</v>
      </c>
      <c r="H152" s="59">
        <f t="shared" si="9"/>
        <v>1.5221780229150983</v>
      </c>
      <c r="I152" s="59">
        <v>0.20300000000000001</v>
      </c>
    </row>
    <row r="153" spans="1:26" ht="18" customHeight="1" x14ac:dyDescent="0.25">
      <c r="A153" s="3"/>
      <c r="B153" s="60">
        <v>342</v>
      </c>
      <c r="C153" s="61" t="s">
        <v>135</v>
      </c>
      <c r="D153" s="62">
        <v>0</v>
      </c>
      <c r="E153" s="63">
        <v>30000</v>
      </c>
      <c r="F153" s="63">
        <v>30000</v>
      </c>
      <c r="G153" s="63">
        <v>0</v>
      </c>
      <c r="H153" s="59">
        <v>0</v>
      </c>
      <c r="I153" s="63">
        <v>0</v>
      </c>
    </row>
    <row r="154" spans="1:26" ht="18" customHeight="1" x14ac:dyDescent="0.25">
      <c r="A154" s="3"/>
      <c r="B154" s="60">
        <v>3422</v>
      </c>
      <c r="C154" s="61" t="s">
        <v>135</v>
      </c>
      <c r="D154" s="62">
        <v>0</v>
      </c>
      <c r="E154" s="63">
        <v>30000</v>
      </c>
      <c r="F154" s="63">
        <v>30000</v>
      </c>
      <c r="G154" s="63">
        <v>0</v>
      </c>
      <c r="H154" s="59">
        <v>0</v>
      </c>
      <c r="I154" s="63">
        <v>0</v>
      </c>
    </row>
    <row r="155" spans="1:26" ht="18" customHeight="1" x14ac:dyDescent="0.25">
      <c r="A155" s="3"/>
      <c r="B155" s="60">
        <v>343</v>
      </c>
      <c r="C155" s="61" t="s">
        <v>136</v>
      </c>
      <c r="D155" s="62">
        <v>8818.64</v>
      </c>
      <c r="E155" s="63">
        <v>36000</v>
      </c>
      <c r="F155" s="63">
        <v>36000</v>
      </c>
      <c r="G155" s="63">
        <v>13423.54</v>
      </c>
      <c r="H155" s="59">
        <f t="shared" ref="H155:H166" si="10">G155/D155</f>
        <v>1.5221780229150983</v>
      </c>
      <c r="I155" s="63">
        <v>0.373</v>
      </c>
    </row>
    <row r="156" spans="1:26" ht="30" customHeight="1" x14ac:dyDescent="0.25">
      <c r="A156" s="3"/>
      <c r="B156" s="60">
        <v>3431</v>
      </c>
      <c r="C156" s="61" t="s">
        <v>137</v>
      </c>
      <c r="D156" s="62">
        <v>2418.64</v>
      </c>
      <c r="E156" s="63">
        <v>8000</v>
      </c>
      <c r="F156" s="63">
        <v>8000</v>
      </c>
      <c r="G156" s="63">
        <v>3243.54</v>
      </c>
      <c r="H156" s="59">
        <f t="shared" si="10"/>
        <v>1.3410594383620547</v>
      </c>
      <c r="I156" s="63">
        <v>0.40500000000000003</v>
      </c>
    </row>
    <row r="157" spans="1:26" ht="18" customHeight="1" x14ac:dyDescent="0.25">
      <c r="A157" s="3"/>
      <c r="B157" s="60">
        <v>3434</v>
      </c>
      <c r="C157" s="61" t="s">
        <v>138</v>
      </c>
      <c r="D157" s="62">
        <v>6400</v>
      </c>
      <c r="E157" s="63">
        <v>28000</v>
      </c>
      <c r="F157" s="63">
        <v>28000</v>
      </c>
      <c r="G157" s="63">
        <v>10180</v>
      </c>
      <c r="H157" s="59">
        <f t="shared" si="10"/>
        <v>1.590625</v>
      </c>
      <c r="I157" s="63">
        <v>0.36399999999999999</v>
      </c>
    </row>
    <row r="158" spans="1:26" ht="18" customHeight="1" x14ac:dyDescent="0.25">
      <c r="A158" s="3">
        <v>11</v>
      </c>
      <c r="B158" s="51">
        <v>35</v>
      </c>
      <c r="C158" s="52" t="s">
        <v>139</v>
      </c>
      <c r="D158" s="58">
        <v>8529.2999999999993</v>
      </c>
      <c r="E158" s="59">
        <v>22000</v>
      </c>
      <c r="F158" s="59">
        <v>22000</v>
      </c>
      <c r="G158" s="59">
        <v>3829.53</v>
      </c>
      <c r="H158" s="59">
        <f t="shared" si="10"/>
        <v>0.44898526256550952</v>
      </c>
      <c r="I158" s="59">
        <v>0.17399999999999999</v>
      </c>
    </row>
    <row r="159" spans="1:26" ht="18" customHeight="1" x14ac:dyDescent="0.25">
      <c r="A159" s="3"/>
      <c r="B159" s="60">
        <v>352</v>
      </c>
      <c r="C159" s="61" t="s">
        <v>139</v>
      </c>
      <c r="D159" s="62">
        <v>8529.2999999999993</v>
      </c>
      <c r="E159" s="63">
        <v>22000</v>
      </c>
      <c r="F159" s="63">
        <v>22000</v>
      </c>
      <c r="G159" s="63">
        <v>3829.53</v>
      </c>
      <c r="H159" s="59">
        <f t="shared" si="10"/>
        <v>0.44898526256550952</v>
      </c>
      <c r="I159" s="63">
        <v>0.17399999999999999</v>
      </c>
    </row>
    <row r="160" spans="1:26" ht="18" customHeight="1" x14ac:dyDescent="0.25">
      <c r="A160" s="3"/>
      <c r="B160" s="60">
        <v>3523</v>
      </c>
      <c r="C160" s="61" t="s">
        <v>140</v>
      </c>
      <c r="D160" s="62">
        <v>8529.2999999999993</v>
      </c>
      <c r="E160" s="63">
        <v>22000</v>
      </c>
      <c r="F160" s="63">
        <v>22000</v>
      </c>
      <c r="G160" s="63">
        <v>3829.53</v>
      </c>
      <c r="H160" s="59">
        <f t="shared" si="10"/>
        <v>0.44898526256550952</v>
      </c>
      <c r="I160" s="63">
        <v>0.17399999999999999</v>
      </c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8" customHeight="1" x14ac:dyDescent="0.25">
      <c r="A161" s="3">
        <v>11.43</v>
      </c>
      <c r="B161" s="51">
        <v>36</v>
      </c>
      <c r="C161" s="52" t="s">
        <v>141</v>
      </c>
      <c r="D161" s="58">
        <v>32430.05</v>
      </c>
      <c r="E161" s="59">
        <v>92000</v>
      </c>
      <c r="F161" s="59">
        <v>92000</v>
      </c>
      <c r="G161" s="59">
        <v>26263</v>
      </c>
      <c r="H161" s="59">
        <f t="shared" si="10"/>
        <v>0.80983532248639767</v>
      </c>
      <c r="I161" s="59">
        <v>0.28499999999999998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1.5" customHeight="1" x14ac:dyDescent="0.25">
      <c r="A162" s="3"/>
      <c r="B162" s="60">
        <v>363</v>
      </c>
      <c r="C162" s="61" t="s">
        <v>142</v>
      </c>
      <c r="D162" s="62">
        <v>32430.05</v>
      </c>
      <c r="E162" s="63">
        <v>92000</v>
      </c>
      <c r="F162" s="63">
        <v>92000</v>
      </c>
      <c r="G162" s="63">
        <v>26263</v>
      </c>
      <c r="H162" s="59">
        <f t="shared" si="10"/>
        <v>0.80983532248639767</v>
      </c>
      <c r="I162" s="63">
        <v>0.28999999999999998</v>
      </c>
    </row>
    <row r="163" spans="1:26" ht="18" customHeight="1" x14ac:dyDescent="0.25">
      <c r="A163" s="3"/>
      <c r="B163" s="60">
        <v>3631</v>
      </c>
      <c r="C163" s="61" t="s">
        <v>143</v>
      </c>
      <c r="D163" s="62">
        <v>32430.05</v>
      </c>
      <c r="E163" s="63">
        <v>92000</v>
      </c>
      <c r="F163" s="63">
        <v>92000</v>
      </c>
      <c r="G163" s="63">
        <v>26263</v>
      </c>
      <c r="H163" s="59">
        <f t="shared" si="10"/>
        <v>0.80983532248639767</v>
      </c>
      <c r="I163" s="63">
        <v>0.28499999999999998</v>
      </c>
    </row>
    <row r="164" spans="1:26" ht="18" customHeight="1" x14ac:dyDescent="0.25">
      <c r="A164" s="3">
        <v>11.43</v>
      </c>
      <c r="B164" s="51">
        <v>37</v>
      </c>
      <c r="C164" s="52" t="s">
        <v>144</v>
      </c>
      <c r="D164" s="58">
        <v>150125.63</v>
      </c>
      <c r="E164" s="59">
        <v>495000</v>
      </c>
      <c r="F164" s="59">
        <v>495000</v>
      </c>
      <c r="G164" s="59">
        <v>112436.64</v>
      </c>
      <c r="H164" s="59">
        <f t="shared" si="10"/>
        <v>0.74895032913433901</v>
      </c>
      <c r="I164" s="59">
        <v>0.22700000000000001</v>
      </c>
    </row>
    <row r="165" spans="1:26" ht="18" customHeight="1" x14ac:dyDescent="0.25">
      <c r="A165" s="3"/>
      <c r="B165" s="60">
        <v>372</v>
      </c>
      <c r="C165" s="61" t="s">
        <v>145</v>
      </c>
      <c r="D165" s="62">
        <v>150125.63</v>
      </c>
      <c r="E165" s="63">
        <v>495000</v>
      </c>
      <c r="F165" s="63">
        <v>495000</v>
      </c>
      <c r="G165" s="63">
        <v>112436.64</v>
      </c>
      <c r="H165" s="59">
        <f t="shared" si="10"/>
        <v>0.74895032913433901</v>
      </c>
      <c r="I165" s="63">
        <v>0.22700000000000001</v>
      </c>
    </row>
    <row r="166" spans="1:26" ht="18" customHeight="1" x14ac:dyDescent="0.25">
      <c r="A166" s="3"/>
      <c r="B166" s="60">
        <v>3721</v>
      </c>
      <c r="C166" s="61" t="s">
        <v>146</v>
      </c>
      <c r="D166" s="62">
        <v>150125.63</v>
      </c>
      <c r="E166" s="63">
        <v>491000</v>
      </c>
      <c r="F166" s="63">
        <v>491000</v>
      </c>
      <c r="G166" s="63">
        <v>112436.64</v>
      </c>
      <c r="H166" s="59">
        <f t="shared" si="10"/>
        <v>0.74895032913433901</v>
      </c>
      <c r="I166" s="63">
        <v>0.22900000000000001</v>
      </c>
    </row>
    <row r="167" spans="1:26" ht="18" customHeight="1" x14ac:dyDescent="0.25">
      <c r="A167" s="3"/>
      <c r="B167" s="60">
        <v>3722</v>
      </c>
      <c r="C167" s="61" t="s">
        <v>147</v>
      </c>
      <c r="D167" s="62">
        <v>0</v>
      </c>
      <c r="E167" s="63">
        <v>4000</v>
      </c>
      <c r="F167" s="63">
        <v>4000</v>
      </c>
      <c r="G167" s="63">
        <v>0</v>
      </c>
      <c r="H167" s="59">
        <v>0</v>
      </c>
      <c r="I167" s="63">
        <v>0</v>
      </c>
    </row>
    <row r="168" spans="1:26" ht="18" customHeight="1" x14ac:dyDescent="0.25">
      <c r="A168" s="3">
        <v>11</v>
      </c>
      <c r="B168" s="51">
        <v>38</v>
      </c>
      <c r="C168" s="52" t="s">
        <v>148</v>
      </c>
      <c r="D168" s="58">
        <v>239200</v>
      </c>
      <c r="E168" s="59">
        <v>486200</v>
      </c>
      <c r="F168" s="59">
        <v>486200</v>
      </c>
      <c r="G168" s="59">
        <v>191000</v>
      </c>
      <c r="H168" s="59">
        <f t="shared" ref="H168:H170" si="11">G168/D168</f>
        <v>0.79849498327759194</v>
      </c>
      <c r="I168" s="59">
        <v>0.39300000000000002</v>
      </c>
    </row>
    <row r="169" spans="1:26" ht="18" customHeight="1" x14ac:dyDescent="0.25">
      <c r="A169" s="3"/>
      <c r="B169" s="60">
        <v>381</v>
      </c>
      <c r="C169" s="61" t="s">
        <v>149</v>
      </c>
      <c r="D169" s="62">
        <v>239200</v>
      </c>
      <c r="E169" s="63">
        <v>466200</v>
      </c>
      <c r="F169" s="63">
        <v>466200</v>
      </c>
      <c r="G169" s="63">
        <v>466200</v>
      </c>
      <c r="H169" s="59">
        <f t="shared" si="11"/>
        <v>1.9489966555183946</v>
      </c>
      <c r="I169" s="63">
        <v>0.38400000000000001</v>
      </c>
    </row>
    <row r="170" spans="1:26" ht="15.75" customHeight="1" x14ac:dyDescent="0.25">
      <c r="A170" s="3"/>
      <c r="B170" s="60">
        <v>3811</v>
      </c>
      <c r="C170" s="61" t="s">
        <v>150</v>
      </c>
      <c r="D170" s="62">
        <v>239200</v>
      </c>
      <c r="E170" s="63">
        <v>466200</v>
      </c>
      <c r="F170" s="63">
        <v>466200</v>
      </c>
      <c r="G170" s="63">
        <v>179000</v>
      </c>
      <c r="H170" s="59">
        <f t="shared" si="11"/>
        <v>0.74832775919732442</v>
      </c>
      <c r="I170" s="63">
        <v>0.38400000000000001</v>
      </c>
    </row>
    <row r="171" spans="1:26" ht="15.75" customHeight="1" x14ac:dyDescent="0.25">
      <c r="A171" s="3"/>
      <c r="B171" s="60">
        <v>386</v>
      </c>
      <c r="C171" s="61" t="s">
        <v>151</v>
      </c>
      <c r="D171" s="62">
        <v>0</v>
      </c>
      <c r="E171" s="63">
        <v>20000</v>
      </c>
      <c r="F171" s="63">
        <v>20000</v>
      </c>
      <c r="G171" s="63">
        <v>12000</v>
      </c>
      <c r="H171" s="59">
        <v>0</v>
      </c>
      <c r="I171" s="63">
        <v>0.6</v>
      </c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5.75" customHeight="1" x14ac:dyDescent="0.25">
      <c r="A172" s="3"/>
      <c r="B172" s="60">
        <v>3861</v>
      </c>
      <c r="C172" s="61" t="s">
        <v>152</v>
      </c>
      <c r="D172" s="62">
        <v>0</v>
      </c>
      <c r="E172" s="63">
        <v>20000</v>
      </c>
      <c r="F172" s="63">
        <v>20000</v>
      </c>
      <c r="G172" s="63">
        <v>12000</v>
      </c>
      <c r="H172" s="59">
        <v>0</v>
      </c>
      <c r="I172" s="63">
        <v>0.6</v>
      </c>
    </row>
    <row r="173" spans="1:26" ht="45" customHeight="1" x14ac:dyDescent="0.25">
      <c r="A173" s="64" t="s">
        <v>153</v>
      </c>
      <c r="B173" s="51">
        <v>4</v>
      </c>
      <c r="C173" s="52" t="s">
        <v>154</v>
      </c>
      <c r="D173" s="58">
        <v>207535.01</v>
      </c>
      <c r="E173" s="59">
        <v>13241000</v>
      </c>
      <c r="F173" s="59">
        <v>13241000</v>
      </c>
      <c r="G173" s="59">
        <v>612419.23</v>
      </c>
      <c r="H173" s="59">
        <f t="shared" ref="H173:H174" si="12">G173/D173</f>
        <v>2.9509200881335635</v>
      </c>
      <c r="I173" s="59">
        <v>4.5999999999999999E-2</v>
      </c>
    </row>
    <row r="174" spans="1:26" ht="15.75" customHeight="1" x14ac:dyDescent="0.25">
      <c r="A174" s="3">
        <v>11</v>
      </c>
      <c r="B174" s="51">
        <v>41</v>
      </c>
      <c r="C174" s="52" t="s">
        <v>155</v>
      </c>
      <c r="D174" s="58">
        <v>5500</v>
      </c>
      <c r="E174" s="59">
        <v>1071000</v>
      </c>
      <c r="F174" s="59">
        <v>1071000</v>
      </c>
      <c r="G174" s="59">
        <v>455000</v>
      </c>
      <c r="H174" s="59">
        <f t="shared" si="12"/>
        <v>82.727272727272734</v>
      </c>
      <c r="I174" s="59">
        <v>0.42499999999999999</v>
      </c>
    </row>
    <row r="175" spans="1:26" ht="15.75" customHeight="1" x14ac:dyDescent="0.25">
      <c r="A175" s="3"/>
      <c r="B175" s="66">
        <v>411</v>
      </c>
      <c r="C175" s="67" t="s">
        <v>156</v>
      </c>
      <c r="D175" s="68">
        <v>0</v>
      </c>
      <c r="E175" s="69">
        <v>40000</v>
      </c>
      <c r="F175" s="69">
        <v>40000</v>
      </c>
      <c r="G175" s="69">
        <v>0</v>
      </c>
      <c r="H175" s="59">
        <v>0</v>
      </c>
      <c r="I175" s="69">
        <v>0</v>
      </c>
    </row>
    <row r="176" spans="1:26" ht="15.75" customHeight="1" x14ac:dyDescent="0.25">
      <c r="A176" s="3"/>
      <c r="B176" s="66">
        <v>4111</v>
      </c>
      <c r="C176" s="67" t="s">
        <v>157</v>
      </c>
      <c r="D176" s="68">
        <v>0</v>
      </c>
      <c r="E176" s="69">
        <v>40000</v>
      </c>
      <c r="F176" s="69">
        <v>40000</v>
      </c>
      <c r="G176" s="69">
        <v>0</v>
      </c>
      <c r="H176" s="59">
        <v>0</v>
      </c>
      <c r="I176" s="69">
        <v>0</v>
      </c>
    </row>
    <row r="177" spans="1:26" ht="15.75" customHeight="1" x14ac:dyDescent="0.25">
      <c r="A177" s="61"/>
      <c r="B177" s="60">
        <v>412</v>
      </c>
      <c r="C177" s="61" t="s">
        <v>158</v>
      </c>
      <c r="D177" s="62">
        <v>5500</v>
      </c>
      <c r="E177" s="63">
        <v>1031000</v>
      </c>
      <c r="F177" s="63">
        <v>1031000</v>
      </c>
      <c r="G177" s="63">
        <v>455000</v>
      </c>
      <c r="H177" s="59">
        <f t="shared" ref="H177:H180" si="13">G177/D177</f>
        <v>82.727272727272734</v>
      </c>
      <c r="I177" s="63">
        <v>0.441</v>
      </c>
    </row>
    <row r="178" spans="1:26" ht="15.75" customHeight="1" x14ac:dyDescent="0.25">
      <c r="A178" s="4"/>
      <c r="B178" s="70">
        <v>4126</v>
      </c>
      <c r="C178" s="71" t="s">
        <v>159</v>
      </c>
      <c r="D178" s="72">
        <v>5500</v>
      </c>
      <c r="E178" s="73">
        <v>1031000</v>
      </c>
      <c r="F178" s="73">
        <v>1031000</v>
      </c>
      <c r="G178" s="73">
        <v>455000</v>
      </c>
      <c r="H178" s="59">
        <f t="shared" si="13"/>
        <v>82.727272727272734</v>
      </c>
      <c r="I178" s="73">
        <v>0.441</v>
      </c>
    </row>
    <row r="179" spans="1:26" ht="18" customHeight="1" x14ac:dyDescent="0.25">
      <c r="A179" s="64" t="s">
        <v>160</v>
      </c>
      <c r="B179" s="74">
        <v>42</v>
      </c>
      <c r="C179" s="75" t="s">
        <v>161</v>
      </c>
      <c r="D179" s="76">
        <v>202035.01</v>
      </c>
      <c r="E179" s="77">
        <v>12170000</v>
      </c>
      <c r="F179" s="77">
        <v>12170000</v>
      </c>
      <c r="G179" s="77">
        <v>157419.23000000001</v>
      </c>
      <c r="H179" s="59">
        <f t="shared" si="13"/>
        <v>0.77916807586962278</v>
      </c>
      <c r="I179" s="77">
        <v>1.2999999999999999E-2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 customHeight="1" x14ac:dyDescent="0.25">
      <c r="A180" s="3"/>
      <c r="B180" s="60">
        <v>421</v>
      </c>
      <c r="C180" s="61" t="s">
        <v>162</v>
      </c>
      <c r="D180" s="62">
        <v>198169.01</v>
      </c>
      <c r="E180" s="63">
        <v>12110000</v>
      </c>
      <c r="F180" s="63">
        <v>12110000</v>
      </c>
      <c r="G180" s="63">
        <v>97069.38</v>
      </c>
      <c r="H180" s="59">
        <f t="shared" si="13"/>
        <v>0.48983128088493755</v>
      </c>
      <c r="I180" s="63">
        <v>8.0000000000000002E-3</v>
      </c>
    </row>
    <row r="181" spans="1:26" ht="18" customHeight="1" x14ac:dyDescent="0.25">
      <c r="A181" s="3"/>
      <c r="B181" s="60">
        <v>4212</v>
      </c>
      <c r="C181" s="61" t="s">
        <v>163</v>
      </c>
      <c r="D181" s="62">
        <v>0</v>
      </c>
      <c r="E181" s="63">
        <v>10000000</v>
      </c>
      <c r="F181" s="63">
        <v>10000000</v>
      </c>
      <c r="G181" s="63">
        <v>47562.5</v>
      </c>
      <c r="H181" s="59">
        <v>0</v>
      </c>
      <c r="I181" s="63">
        <v>5.0000000000000001E-3</v>
      </c>
    </row>
    <row r="182" spans="1:26" ht="36" customHeight="1" x14ac:dyDescent="0.25">
      <c r="A182" s="3"/>
      <c r="B182" s="60">
        <v>4213</v>
      </c>
      <c r="C182" s="61" t="s">
        <v>164</v>
      </c>
      <c r="D182" s="62">
        <v>0</v>
      </c>
      <c r="E182" s="63">
        <v>1100000</v>
      </c>
      <c r="F182" s="63">
        <v>1100000</v>
      </c>
      <c r="G182" s="63">
        <v>0</v>
      </c>
      <c r="H182" s="59">
        <v>0</v>
      </c>
      <c r="I182" s="63">
        <v>0</v>
      </c>
    </row>
    <row r="183" spans="1:26" ht="18" customHeight="1" x14ac:dyDescent="0.25">
      <c r="A183" s="3"/>
      <c r="B183" s="60">
        <v>4214</v>
      </c>
      <c r="C183" s="61" t="s">
        <v>165</v>
      </c>
      <c r="D183" s="62">
        <v>198169.01</v>
      </c>
      <c r="E183" s="63">
        <v>1010000</v>
      </c>
      <c r="F183" s="63">
        <v>1010000</v>
      </c>
      <c r="G183" s="63">
        <v>49506.879999999997</v>
      </c>
      <c r="H183" s="59">
        <f t="shared" ref="H183:H185" si="14">G183/D183</f>
        <v>0.24982150337229819</v>
      </c>
      <c r="I183" s="63">
        <v>4.9000000000000002E-2</v>
      </c>
    </row>
    <row r="184" spans="1:26" ht="18" customHeight="1" x14ac:dyDescent="0.25">
      <c r="A184" s="3"/>
      <c r="B184" s="60">
        <v>422</v>
      </c>
      <c r="C184" s="61" t="s">
        <v>166</v>
      </c>
      <c r="D184" s="62">
        <v>3866</v>
      </c>
      <c r="E184" s="63">
        <v>60000</v>
      </c>
      <c r="F184" s="63">
        <v>60000</v>
      </c>
      <c r="G184" s="63">
        <v>60349.85</v>
      </c>
      <c r="H184" s="59">
        <f t="shared" si="14"/>
        <v>15.610411277806518</v>
      </c>
      <c r="I184" s="63">
        <v>1.006</v>
      </c>
    </row>
    <row r="185" spans="1:26" ht="36" customHeight="1" x14ac:dyDescent="0.25">
      <c r="A185" s="3"/>
      <c r="B185" s="60">
        <v>4221</v>
      </c>
      <c r="C185" s="61" t="s">
        <v>167</v>
      </c>
      <c r="D185" s="62">
        <v>3866</v>
      </c>
      <c r="E185" s="63">
        <v>60000</v>
      </c>
      <c r="F185" s="63">
        <v>60000</v>
      </c>
      <c r="G185" s="63">
        <v>60349.85</v>
      </c>
      <c r="H185" s="59">
        <f t="shared" si="14"/>
        <v>15.610411277806518</v>
      </c>
      <c r="I185" s="63">
        <v>1.01</v>
      </c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" customHeight="1" x14ac:dyDescent="0.25">
      <c r="A186" s="3"/>
      <c r="B186" s="51">
        <v>5</v>
      </c>
      <c r="C186" s="52" t="s">
        <v>168</v>
      </c>
      <c r="D186" s="58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</row>
    <row r="187" spans="1:26" ht="18" customHeight="1" x14ac:dyDescent="0.25">
      <c r="A187" s="3"/>
      <c r="B187" s="51">
        <v>54</v>
      </c>
      <c r="C187" s="52" t="s">
        <v>169</v>
      </c>
      <c r="D187" s="58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</row>
    <row r="188" spans="1:26" ht="18" customHeight="1" x14ac:dyDescent="0.25">
      <c r="A188" s="65"/>
      <c r="B188" s="79">
        <v>542</v>
      </c>
      <c r="C188" s="71" t="s">
        <v>170</v>
      </c>
      <c r="D188" s="80">
        <v>0</v>
      </c>
      <c r="E188" s="81">
        <v>0</v>
      </c>
      <c r="F188" s="81">
        <v>0</v>
      </c>
      <c r="G188" s="81">
        <v>0</v>
      </c>
      <c r="H188" s="59">
        <v>0</v>
      </c>
      <c r="I188" s="81">
        <v>0</v>
      </c>
    </row>
    <row r="189" spans="1:26" ht="15.75" customHeight="1" x14ac:dyDescent="0.25">
      <c r="A189" s="3"/>
      <c r="B189" s="3">
        <v>5422</v>
      </c>
      <c r="C189" s="82" t="s">
        <v>171</v>
      </c>
      <c r="D189" s="2"/>
    </row>
    <row r="190" spans="1:26" ht="18" customHeight="1" x14ac:dyDescent="0.25">
      <c r="A190" s="3"/>
      <c r="B190" s="3"/>
      <c r="D190" s="2"/>
    </row>
    <row r="191" spans="1:26" ht="15.75" customHeight="1" x14ac:dyDescent="0.25">
      <c r="A191" s="170"/>
      <c r="B191" s="170" t="s">
        <v>0</v>
      </c>
      <c r="C191" s="170" t="s">
        <v>0</v>
      </c>
      <c r="D191" s="13"/>
      <c r="E191" s="84"/>
      <c r="F191" s="84"/>
      <c r="G191" s="84"/>
      <c r="H191" s="84"/>
      <c r="I191" s="84"/>
    </row>
    <row r="192" spans="1:26" ht="18" customHeight="1" x14ac:dyDescent="0.25">
      <c r="A192" s="170" t="s">
        <v>623</v>
      </c>
      <c r="B192" s="170"/>
      <c r="C192" s="170"/>
      <c r="D192" s="13"/>
      <c r="E192" s="84"/>
      <c r="F192" s="84"/>
      <c r="G192" s="84"/>
      <c r="H192" s="84"/>
      <c r="I192" s="84"/>
    </row>
    <row r="193" spans="1:9" ht="18" customHeight="1" x14ac:dyDescent="0.25">
      <c r="C193" s="83" t="s">
        <v>172</v>
      </c>
      <c r="D193" s="13"/>
      <c r="E193" s="84"/>
      <c r="F193" s="84"/>
      <c r="G193" s="84"/>
      <c r="H193" s="84"/>
      <c r="I193" s="84"/>
    </row>
    <row r="194" spans="1:9" ht="18" customHeight="1" x14ac:dyDescent="0.25">
      <c r="D194" s="2"/>
      <c r="E194" s="84"/>
      <c r="F194" s="84"/>
      <c r="G194" s="84"/>
      <c r="H194" s="84"/>
      <c r="I194" s="84"/>
    </row>
    <row r="195" spans="1:9" ht="18" customHeight="1" x14ac:dyDescent="0.25">
      <c r="A195" s="85" t="s">
        <v>173</v>
      </c>
      <c r="B195" s="86" t="s">
        <v>40</v>
      </c>
      <c r="C195" s="86" t="s">
        <v>174</v>
      </c>
      <c r="D195" s="87" t="s">
        <v>42</v>
      </c>
      <c r="E195" s="88" t="s">
        <v>7</v>
      </c>
      <c r="F195" s="55" t="s">
        <v>8</v>
      </c>
      <c r="G195" s="88" t="s">
        <v>9</v>
      </c>
      <c r="H195" s="14" t="s">
        <v>10</v>
      </c>
      <c r="I195" s="14" t="s">
        <v>10</v>
      </c>
    </row>
    <row r="196" spans="1:9" ht="18" customHeight="1" x14ac:dyDescent="0.25">
      <c r="A196" s="85"/>
      <c r="B196" s="86"/>
      <c r="C196" s="86"/>
      <c r="D196" s="89">
        <v>1</v>
      </c>
      <c r="E196" s="88" t="s">
        <v>175</v>
      </c>
      <c r="F196" s="90" t="s">
        <v>95</v>
      </c>
      <c r="G196" s="88" t="s">
        <v>176</v>
      </c>
      <c r="H196" s="16" t="s">
        <v>11</v>
      </c>
      <c r="I196" s="16" t="s">
        <v>12</v>
      </c>
    </row>
    <row r="197" spans="1:9" ht="15.75" customHeight="1" x14ac:dyDescent="0.25">
      <c r="A197" s="91">
        <v>11</v>
      </c>
      <c r="B197" s="92">
        <v>5</v>
      </c>
      <c r="C197" s="93" t="s">
        <v>168</v>
      </c>
      <c r="D197" s="94">
        <v>0</v>
      </c>
      <c r="E197" s="95">
        <v>0</v>
      </c>
      <c r="F197" s="95">
        <v>0</v>
      </c>
      <c r="G197" s="95">
        <v>0</v>
      </c>
      <c r="H197" s="96">
        <v>0</v>
      </c>
      <c r="I197" s="97">
        <v>0</v>
      </c>
    </row>
    <row r="198" spans="1:9" ht="15.75" customHeight="1" x14ac:dyDescent="0.25">
      <c r="A198" s="91">
        <v>11</v>
      </c>
      <c r="B198" s="92">
        <v>54</v>
      </c>
      <c r="C198" s="93" t="s">
        <v>169</v>
      </c>
      <c r="D198" s="94">
        <v>0</v>
      </c>
      <c r="E198" s="95">
        <v>0</v>
      </c>
      <c r="F198" s="95">
        <v>0</v>
      </c>
      <c r="G198" s="95">
        <v>0</v>
      </c>
      <c r="H198" s="96">
        <v>0</v>
      </c>
      <c r="I198" s="97">
        <v>0</v>
      </c>
    </row>
    <row r="199" spans="1:9" ht="30" customHeight="1" x14ac:dyDescent="0.25">
      <c r="A199" s="98">
        <v>11</v>
      </c>
      <c r="B199" s="92">
        <v>544</v>
      </c>
      <c r="C199" s="99" t="s">
        <v>177</v>
      </c>
      <c r="D199" s="100">
        <v>0</v>
      </c>
      <c r="E199" s="95">
        <v>0</v>
      </c>
      <c r="F199" s="95">
        <v>0</v>
      </c>
      <c r="G199" s="95">
        <v>0</v>
      </c>
      <c r="H199" s="96">
        <v>0</v>
      </c>
      <c r="I199" s="97">
        <v>0</v>
      </c>
    </row>
    <row r="200" spans="1:9" ht="15.75" customHeight="1" x14ac:dyDescent="0.25">
      <c r="A200" s="101">
        <v>81</v>
      </c>
      <c r="B200" s="102">
        <v>8</v>
      </c>
      <c r="C200" s="103" t="s">
        <v>178</v>
      </c>
      <c r="D200" s="104">
        <v>0</v>
      </c>
      <c r="E200" s="95">
        <v>6280000</v>
      </c>
      <c r="F200" s="95">
        <v>6280000</v>
      </c>
      <c r="G200" s="105">
        <v>0</v>
      </c>
      <c r="H200" s="96">
        <v>0</v>
      </c>
      <c r="I200" s="106">
        <v>0</v>
      </c>
    </row>
    <row r="201" spans="1:9" ht="15.75" customHeight="1" x14ac:dyDescent="0.25">
      <c r="A201" s="91">
        <v>81</v>
      </c>
      <c r="B201" s="92">
        <v>84</v>
      </c>
      <c r="C201" s="93" t="s">
        <v>91</v>
      </c>
      <c r="D201" s="94">
        <v>0</v>
      </c>
      <c r="E201" s="95">
        <v>6280000</v>
      </c>
      <c r="F201" s="95">
        <v>6280000</v>
      </c>
      <c r="G201" s="95">
        <v>0</v>
      </c>
      <c r="H201" s="96">
        <v>0</v>
      </c>
      <c r="I201" s="97">
        <v>0</v>
      </c>
    </row>
    <row r="202" spans="1:9" ht="15.75" customHeight="1" x14ac:dyDescent="0.25">
      <c r="A202" s="107">
        <v>81</v>
      </c>
      <c r="B202" s="108">
        <v>842</v>
      </c>
      <c r="C202" s="99" t="s">
        <v>179</v>
      </c>
      <c r="D202" s="100">
        <v>0</v>
      </c>
      <c r="E202" s="109">
        <v>6280000</v>
      </c>
      <c r="F202" s="109">
        <v>6280000</v>
      </c>
      <c r="G202" s="109">
        <v>0</v>
      </c>
      <c r="H202" s="96">
        <v>0</v>
      </c>
      <c r="I202" s="110">
        <v>0</v>
      </c>
    </row>
    <row r="203" spans="1:9" ht="15.75" customHeight="1" x14ac:dyDescent="0.25">
      <c r="A203" s="91">
        <v>81</v>
      </c>
      <c r="B203" s="92">
        <v>842</v>
      </c>
      <c r="C203" s="93" t="s">
        <v>180</v>
      </c>
      <c r="D203" s="94">
        <v>0</v>
      </c>
      <c r="E203" s="95">
        <v>6280000</v>
      </c>
      <c r="F203" s="95">
        <v>6280000</v>
      </c>
      <c r="G203" s="95">
        <v>0</v>
      </c>
      <c r="H203" s="96">
        <v>0</v>
      </c>
      <c r="I203" s="97">
        <v>0</v>
      </c>
    </row>
    <row r="204" spans="1:9" ht="15.75" customHeight="1" x14ac:dyDescent="0.25">
      <c r="A204" s="50"/>
      <c r="B204" s="50"/>
      <c r="C204" s="4"/>
      <c r="D204" s="2"/>
      <c r="E204" s="49"/>
      <c r="F204" s="49"/>
      <c r="G204" s="49"/>
      <c r="H204" s="96"/>
      <c r="I204" s="49"/>
    </row>
    <row r="205" spans="1:9" ht="15.75" customHeight="1" x14ac:dyDescent="0.25">
      <c r="A205" s="50"/>
      <c r="B205" s="50"/>
      <c r="C205" s="4"/>
      <c r="D205" s="2"/>
      <c r="E205" s="49"/>
      <c r="F205" s="49"/>
      <c r="G205" s="49"/>
      <c r="H205" s="96"/>
      <c r="I205" s="49"/>
    </row>
    <row r="206" spans="1:9" ht="15.75" customHeight="1" x14ac:dyDescent="0.25">
      <c r="D206" s="2"/>
      <c r="E206" s="2"/>
      <c r="F206" s="2"/>
      <c r="G206" s="2"/>
      <c r="H206" s="96"/>
      <c r="I206" s="2"/>
    </row>
    <row r="207" spans="1:9" ht="15.75" customHeight="1" x14ac:dyDescent="0.25">
      <c r="A207" s="170" t="s">
        <v>624</v>
      </c>
      <c r="B207" s="9"/>
      <c r="C207" s="9"/>
      <c r="D207" s="10"/>
      <c r="E207" s="2"/>
      <c r="F207" s="2"/>
      <c r="G207" s="2"/>
      <c r="H207" s="96"/>
      <c r="I207" s="2"/>
    </row>
    <row r="208" spans="1:9" ht="15.75" customHeight="1" x14ac:dyDescent="0.25">
      <c r="A208" s="111" t="s">
        <v>181</v>
      </c>
      <c r="B208" s="111"/>
      <c r="C208" s="111"/>
      <c r="D208" s="112">
        <v>0</v>
      </c>
      <c r="E208" s="113">
        <v>0</v>
      </c>
      <c r="F208" s="113">
        <v>0</v>
      </c>
      <c r="G208" s="113">
        <v>0</v>
      </c>
      <c r="H208" s="96">
        <v>0</v>
      </c>
      <c r="I208" s="113">
        <v>0</v>
      </c>
    </row>
    <row r="209" spans="1:26" ht="15.75" customHeight="1" x14ac:dyDescent="0.25">
      <c r="A209" s="114"/>
      <c r="B209" s="115" t="s">
        <v>40</v>
      </c>
      <c r="C209" s="115" t="s">
        <v>174</v>
      </c>
      <c r="D209" s="87" t="s">
        <v>42</v>
      </c>
      <c r="E209" s="88" t="s">
        <v>7</v>
      </c>
      <c r="F209" s="55" t="s">
        <v>8</v>
      </c>
      <c r="G209" s="88" t="s">
        <v>9</v>
      </c>
      <c r="H209" s="14" t="s">
        <v>10</v>
      </c>
      <c r="I209" s="14" t="s">
        <v>10</v>
      </c>
    </row>
    <row r="210" spans="1:26" ht="15.75" customHeight="1" x14ac:dyDescent="0.25">
      <c r="A210" s="114"/>
      <c r="B210" s="115"/>
      <c r="C210" s="115"/>
      <c r="D210" s="89">
        <v>1</v>
      </c>
      <c r="E210" s="88" t="s">
        <v>175</v>
      </c>
      <c r="F210" s="90" t="s">
        <v>95</v>
      </c>
      <c r="G210" s="88" t="s">
        <v>176</v>
      </c>
      <c r="H210" s="16" t="s">
        <v>11</v>
      </c>
      <c r="I210" s="16" t="s">
        <v>12</v>
      </c>
    </row>
    <row r="211" spans="1:26" ht="15.75" customHeight="1" x14ac:dyDescent="0.25">
      <c r="A211" s="111"/>
      <c r="B211" s="116">
        <v>9</v>
      </c>
      <c r="C211" s="111" t="s">
        <v>182</v>
      </c>
      <c r="D211" s="112">
        <v>0</v>
      </c>
      <c r="E211" s="113">
        <v>0</v>
      </c>
      <c r="F211" s="113">
        <v>0</v>
      </c>
      <c r="G211" s="113">
        <v>0</v>
      </c>
      <c r="H211" s="96">
        <v>0</v>
      </c>
      <c r="I211" s="113">
        <v>0</v>
      </c>
    </row>
    <row r="212" spans="1:26" ht="15.75" customHeight="1" x14ac:dyDescent="0.25">
      <c r="A212" s="111"/>
      <c r="B212" s="116">
        <v>92</v>
      </c>
      <c r="C212" s="111" t="s">
        <v>183</v>
      </c>
      <c r="D212" s="112">
        <v>0</v>
      </c>
      <c r="E212" s="113">
        <v>0</v>
      </c>
      <c r="F212" s="113">
        <v>0</v>
      </c>
      <c r="G212" s="113">
        <v>0</v>
      </c>
      <c r="H212" s="96">
        <v>0</v>
      </c>
      <c r="I212" s="113">
        <v>0</v>
      </c>
    </row>
    <row r="213" spans="1:26" ht="15.75" customHeight="1" x14ac:dyDescent="0.25">
      <c r="A213" s="111"/>
      <c r="B213" s="116">
        <v>922</v>
      </c>
      <c r="C213" s="111" t="s">
        <v>184</v>
      </c>
      <c r="D213" s="112">
        <v>0</v>
      </c>
      <c r="E213" s="113">
        <v>0</v>
      </c>
      <c r="F213" s="113">
        <v>0</v>
      </c>
      <c r="G213" s="113">
        <v>0</v>
      </c>
      <c r="H213" s="96">
        <v>0</v>
      </c>
      <c r="I213" s="113">
        <v>0</v>
      </c>
    </row>
    <row r="214" spans="1:26" ht="15.75" customHeight="1" x14ac:dyDescent="0.25">
      <c r="A214" s="111"/>
      <c r="B214" s="116">
        <v>922</v>
      </c>
      <c r="C214" s="111" t="s">
        <v>185</v>
      </c>
      <c r="D214" s="112">
        <v>0</v>
      </c>
      <c r="E214" s="113">
        <v>0</v>
      </c>
      <c r="F214" s="113">
        <v>0</v>
      </c>
      <c r="G214" s="113">
        <v>0</v>
      </c>
      <c r="H214" s="96">
        <v>0</v>
      </c>
      <c r="I214" s="113">
        <v>0</v>
      </c>
    </row>
    <row r="215" spans="1:26" ht="15.75" customHeight="1" x14ac:dyDescent="0.25">
      <c r="A215" s="3"/>
      <c r="B215" s="3"/>
      <c r="D215" s="2"/>
    </row>
    <row r="216" spans="1:26" ht="15.75" customHeight="1" x14ac:dyDescent="0.25">
      <c r="A216" s="117"/>
      <c r="B216" s="117"/>
      <c r="C216" s="118"/>
      <c r="D216" s="119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5.75" customHeight="1" x14ac:dyDescent="0.25">
      <c r="A217" s="117"/>
      <c r="B217" s="117"/>
      <c r="C217" s="118"/>
      <c r="D217" s="119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5.75" customHeight="1" x14ac:dyDescent="0.25">
      <c r="A218" s="117"/>
      <c r="B218" s="120"/>
      <c r="C218" s="186" t="s">
        <v>629</v>
      </c>
      <c r="D218" s="122"/>
      <c r="E218" s="123"/>
      <c r="F218" s="123"/>
      <c r="G218" s="124"/>
      <c r="H218" s="124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5.75" customHeight="1" x14ac:dyDescent="0.25">
      <c r="A219" s="117"/>
      <c r="B219" s="120"/>
      <c r="C219" s="185" t="s">
        <v>0</v>
      </c>
      <c r="D219" s="125"/>
      <c r="E219" s="124"/>
      <c r="F219" s="124"/>
      <c r="G219" s="124"/>
      <c r="H219" s="124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5.75" customHeight="1" x14ac:dyDescent="0.25">
      <c r="A220" s="117"/>
      <c r="B220" s="120"/>
      <c r="C220" s="120"/>
      <c r="D220" s="125"/>
      <c r="E220" s="124"/>
      <c r="F220" s="124"/>
      <c r="G220" s="124"/>
      <c r="H220" s="124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5.75" customHeight="1" x14ac:dyDescent="0.25">
      <c r="A221" s="117"/>
      <c r="B221" s="120" t="s">
        <v>186</v>
      </c>
      <c r="C221" s="185" t="s">
        <v>187</v>
      </c>
      <c r="D221" s="125"/>
      <c r="E221" s="124"/>
      <c r="F221" s="124"/>
      <c r="G221" s="124"/>
      <c r="H221" s="124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5.75" customHeight="1" x14ac:dyDescent="0.25">
      <c r="A222" s="117"/>
      <c r="B222" s="118"/>
      <c r="C222" s="118"/>
      <c r="D222" s="126"/>
      <c r="E222" s="124"/>
      <c r="F222" s="124"/>
      <c r="G222" s="124"/>
      <c r="H222" s="124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5.75" customHeight="1" x14ac:dyDescent="0.25">
      <c r="A223" s="117"/>
      <c r="B223" s="120" t="s">
        <v>188</v>
      </c>
      <c r="C223" s="120"/>
      <c r="D223" s="125" t="s">
        <v>189</v>
      </c>
      <c r="E223" s="127" t="s">
        <v>190</v>
      </c>
      <c r="F223" s="127" t="s">
        <v>191</v>
      </c>
      <c r="G223" s="127" t="s">
        <v>192</v>
      </c>
      <c r="H223" s="127" t="s">
        <v>10</v>
      </c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5.75" customHeight="1" x14ac:dyDescent="0.25">
      <c r="A224" s="117"/>
      <c r="B224" s="120"/>
      <c r="C224" s="120"/>
      <c r="D224" s="125"/>
      <c r="E224" s="127" t="s">
        <v>193</v>
      </c>
      <c r="F224" s="127" t="s">
        <v>194</v>
      </c>
      <c r="G224" s="127" t="s">
        <v>195</v>
      </c>
      <c r="H224" s="124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5.75" customHeight="1" x14ac:dyDescent="0.25">
      <c r="A225" s="117"/>
      <c r="B225" s="120"/>
      <c r="C225" s="128">
        <v>1</v>
      </c>
      <c r="D225" s="125"/>
      <c r="E225" s="128">
        <v>2</v>
      </c>
      <c r="F225" s="128">
        <v>3</v>
      </c>
      <c r="G225" s="128">
        <v>4</v>
      </c>
      <c r="H225" s="129" t="s">
        <v>12</v>
      </c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5.75" customHeight="1" x14ac:dyDescent="0.25">
      <c r="A226" s="117"/>
      <c r="B226" s="121" t="s">
        <v>0</v>
      </c>
      <c r="C226" s="118"/>
      <c r="D226" s="126"/>
      <c r="E226" s="127" t="s">
        <v>0</v>
      </c>
      <c r="F226" s="127"/>
      <c r="G226" s="127" t="s">
        <v>0</v>
      </c>
      <c r="H226" s="127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5.75" customHeight="1" x14ac:dyDescent="0.25">
      <c r="A227" s="117"/>
      <c r="B227" s="121" t="s">
        <v>196</v>
      </c>
      <c r="C227" s="121"/>
      <c r="D227" s="122"/>
      <c r="E227" s="130">
        <v>16800000</v>
      </c>
      <c r="F227" s="130">
        <v>16800000</v>
      </c>
      <c r="G227" s="130">
        <v>1714788.26</v>
      </c>
      <c r="H227" s="131">
        <f>G227/E227</f>
        <v>0.10207072976190476</v>
      </c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21" customHeight="1" x14ac:dyDescent="0.35">
      <c r="A228" s="117"/>
      <c r="B228" s="132"/>
      <c r="C228" s="132"/>
      <c r="D228" s="133"/>
      <c r="E228" s="134"/>
      <c r="F228" s="134"/>
      <c r="G228" s="134"/>
      <c r="H228" s="135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5.75" customHeight="1" x14ac:dyDescent="0.25">
      <c r="A229" s="117"/>
      <c r="B229" s="121" t="s">
        <v>197</v>
      </c>
      <c r="C229" s="121"/>
      <c r="D229" s="122"/>
      <c r="E229" s="130">
        <v>16193500</v>
      </c>
      <c r="F229" s="130">
        <v>16193500</v>
      </c>
      <c r="G229" s="130">
        <v>1445766.24</v>
      </c>
      <c r="H229" s="131">
        <f t="shared" ref="H229:H248" si="15">G229/E229</f>
        <v>8.9280652113502335E-2</v>
      </c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5.75" customHeight="1" x14ac:dyDescent="0.25">
      <c r="A230" s="117"/>
      <c r="B230" s="121" t="s">
        <v>198</v>
      </c>
      <c r="C230" s="121"/>
      <c r="D230" s="136"/>
      <c r="E230" s="130">
        <f>SUM(E285,E279,E273,E261,E255,E249,E243,E237,E231)</f>
        <v>11302000</v>
      </c>
      <c r="F230" s="130">
        <f>SUM(F285,F279,F273,F261,F255,F249,F243,F237,F231)</f>
        <v>11302000</v>
      </c>
      <c r="G230" s="130">
        <f>SUM(G285,G279,G273,G261,G255,G249,G243,G237,G231)</f>
        <v>532472.27</v>
      </c>
      <c r="H230" s="131">
        <f t="shared" si="15"/>
        <v>4.7113101221022829E-2</v>
      </c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s="195" customFormat="1" ht="15.75" customHeight="1" x14ac:dyDescent="0.25">
      <c r="A231" s="188"/>
      <c r="B231" s="189" t="s">
        <v>199</v>
      </c>
      <c r="C231" s="190"/>
      <c r="D231" s="191"/>
      <c r="E231" s="192">
        <f t="shared" ref="E231:F231" si="16">SUM(E233)</f>
        <v>50000</v>
      </c>
      <c r="F231" s="192">
        <f t="shared" si="16"/>
        <v>50000</v>
      </c>
      <c r="G231" s="192">
        <v>9500</v>
      </c>
      <c r="H231" s="193">
        <f t="shared" si="15"/>
        <v>0.19</v>
      </c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</row>
    <row r="232" spans="1:26" ht="15.75" customHeight="1" x14ac:dyDescent="0.25">
      <c r="A232" s="117"/>
      <c r="B232" s="118" t="s">
        <v>200</v>
      </c>
      <c r="C232" s="118"/>
      <c r="D232" s="126"/>
      <c r="E232" s="119">
        <v>50000</v>
      </c>
      <c r="F232" s="119">
        <v>50000</v>
      </c>
      <c r="G232" s="119">
        <v>9500</v>
      </c>
      <c r="H232" s="135">
        <f t="shared" si="15"/>
        <v>0.19</v>
      </c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5.75" customHeight="1" x14ac:dyDescent="0.25">
      <c r="A233" s="117"/>
      <c r="B233" s="118">
        <v>3</v>
      </c>
      <c r="C233" s="118" t="s">
        <v>35</v>
      </c>
      <c r="D233" s="126" t="s">
        <v>201</v>
      </c>
      <c r="E233" s="119">
        <f t="shared" ref="E233:F233" si="17">SUM(E234)</f>
        <v>50000</v>
      </c>
      <c r="F233" s="119">
        <f t="shared" si="17"/>
        <v>50000</v>
      </c>
      <c r="G233" s="119">
        <v>9500</v>
      </c>
      <c r="H233" s="135">
        <f t="shared" si="15"/>
        <v>0.19</v>
      </c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5.75" customHeight="1" x14ac:dyDescent="0.25">
      <c r="A234" s="117"/>
      <c r="B234" s="118">
        <v>37</v>
      </c>
      <c r="C234" s="118" t="s">
        <v>202</v>
      </c>
      <c r="D234" s="126" t="s">
        <v>201</v>
      </c>
      <c r="E234" s="119">
        <f t="shared" ref="E234:F234" si="18">SUM(E235)</f>
        <v>50000</v>
      </c>
      <c r="F234" s="119">
        <f t="shared" si="18"/>
        <v>50000</v>
      </c>
      <c r="G234" s="119">
        <v>9500</v>
      </c>
      <c r="H234" s="135">
        <f t="shared" si="15"/>
        <v>0.19</v>
      </c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5.75" customHeight="1" x14ac:dyDescent="0.25">
      <c r="A235" s="117"/>
      <c r="B235" s="118">
        <v>372</v>
      </c>
      <c r="C235" s="118" t="s">
        <v>203</v>
      </c>
      <c r="D235" s="126" t="s">
        <v>201</v>
      </c>
      <c r="E235" s="119">
        <v>50000</v>
      </c>
      <c r="F235" s="119">
        <v>50000</v>
      </c>
      <c r="G235" s="119">
        <v>9500</v>
      </c>
      <c r="H235" s="135">
        <f t="shared" si="15"/>
        <v>0.19</v>
      </c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5.75" customHeight="1" x14ac:dyDescent="0.25">
      <c r="A236" s="117"/>
      <c r="B236" s="118">
        <v>3721</v>
      </c>
      <c r="C236" s="118" t="s">
        <v>204</v>
      </c>
      <c r="D236" s="126" t="s">
        <v>201</v>
      </c>
      <c r="E236" s="119">
        <v>50000</v>
      </c>
      <c r="F236" s="119">
        <v>50000</v>
      </c>
      <c r="G236" s="119">
        <v>9500</v>
      </c>
      <c r="H236" s="135">
        <f t="shared" si="15"/>
        <v>0.19</v>
      </c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s="195" customFormat="1" ht="15.75" customHeight="1" x14ac:dyDescent="0.25">
      <c r="A237" s="188"/>
      <c r="B237" s="189" t="s">
        <v>205</v>
      </c>
      <c r="C237" s="189"/>
      <c r="D237" s="191"/>
      <c r="E237" s="192">
        <f t="shared" ref="E237:F237" si="19">SUM(E239)</f>
        <v>22000</v>
      </c>
      <c r="F237" s="192">
        <f t="shared" si="19"/>
        <v>22000</v>
      </c>
      <c r="G237" s="192">
        <v>11000</v>
      </c>
      <c r="H237" s="193">
        <f t="shared" si="15"/>
        <v>0.5</v>
      </c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</row>
    <row r="238" spans="1:26" ht="15.75" customHeight="1" x14ac:dyDescent="0.25">
      <c r="A238" s="117"/>
      <c r="B238" s="118" t="s">
        <v>200</v>
      </c>
      <c r="C238" s="118"/>
      <c r="D238" s="126"/>
      <c r="E238" s="119">
        <v>22000</v>
      </c>
      <c r="F238" s="119">
        <v>22000</v>
      </c>
      <c r="G238" s="119">
        <v>11000</v>
      </c>
      <c r="H238" s="135">
        <f t="shared" si="15"/>
        <v>0.5</v>
      </c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5.75" customHeight="1" x14ac:dyDescent="0.25">
      <c r="A239" s="117"/>
      <c r="B239" s="118">
        <v>3</v>
      </c>
      <c r="C239" s="118" t="s">
        <v>35</v>
      </c>
      <c r="D239" s="126" t="s">
        <v>206</v>
      </c>
      <c r="E239" s="119">
        <f t="shared" ref="E239:F239" si="20">SUM(E240)</f>
        <v>22000</v>
      </c>
      <c r="F239" s="119">
        <f t="shared" si="20"/>
        <v>22000</v>
      </c>
      <c r="G239" s="119">
        <v>11000</v>
      </c>
      <c r="H239" s="135">
        <f t="shared" si="15"/>
        <v>0.5</v>
      </c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5.75" customHeight="1" x14ac:dyDescent="0.25">
      <c r="A240" s="117"/>
      <c r="B240" s="118">
        <v>38</v>
      </c>
      <c r="C240" s="118" t="s">
        <v>148</v>
      </c>
      <c r="D240" s="126" t="s">
        <v>206</v>
      </c>
      <c r="E240" s="119">
        <f t="shared" ref="E240:F240" si="21">SUM(E241)</f>
        <v>22000</v>
      </c>
      <c r="F240" s="119">
        <f t="shared" si="21"/>
        <v>22000</v>
      </c>
      <c r="G240" s="119">
        <v>11000</v>
      </c>
      <c r="H240" s="135">
        <f t="shared" si="15"/>
        <v>0.5</v>
      </c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5.75" customHeight="1" x14ac:dyDescent="0.25">
      <c r="A241" s="117"/>
      <c r="B241" s="118">
        <v>381</v>
      </c>
      <c r="C241" s="118" t="s">
        <v>150</v>
      </c>
      <c r="D241" s="126" t="s">
        <v>206</v>
      </c>
      <c r="E241" s="119">
        <v>22000</v>
      </c>
      <c r="F241" s="119">
        <v>22000</v>
      </c>
      <c r="G241" s="119">
        <v>11000</v>
      </c>
      <c r="H241" s="135">
        <f t="shared" si="15"/>
        <v>0.5</v>
      </c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5.75" customHeight="1" x14ac:dyDescent="0.25">
      <c r="A242" s="117"/>
      <c r="B242" s="118">
        <v>3811</v>
      </c>
      <c r="C242" s="118" t="s">
        <v>150</v>
      </c>
      <c r="D242" s="126" t="s">
        <v>207</v>
      </c>
      <c r="E242" s="119">
        <v>22000</v>
      </c>
      <c r="F242" s="119">
        <v>22000</v>
      </c>
      <c r="G242" s="119">
        <v>11000</v>
      </c>
      <c r="H242" s="135">
        <f t="shared" si="15"/>
        <v>0.5</v>
      </c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s="195" customFormat="1" ht="15.75" customHeight="1" x14ac:dyDescent="0.25">
      <c r="A243" s="188"/>
      <c r="B243" s="189" t="s">
        <v>208</v>
      </c>
      <c r="C243" s="189"/>
      <c r="D243" s="191"/>
      <c r="E243" s="192">
        <f t="shared" ref="E243:F243" si="22">SUM(E245)</f>
        <v>91000</v>
      </c>
      <c r="F243" s="192">
        <f t="shared" si="22"/>
        <v>91000</v>
      </c>
      <c r="G243" s="192">
        <v>31000</v>
      </c>
      <c r="H243" s="193">
        <f t="shared" si="15"/>
        <v>0.34065934065934067</v>
      </c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</row>
    <row r="244" spans="1:26" ht="15.75" customHeight="1" x14ac:dyDescent="0.25">
      <c r="A244" s="117"/>
      <c r="B244" s="118" t="s">
        <v>209</v>
      </c>
      <c r="C244" s="118"/>
      <c r="D244" s="126"/>
      <c r="E244" s="119">
        <v>91000</v>
      </c>
      <c r="F244" s="119">
        <v>91000</v>
      </c>
      <c r="G244" s="119">
        <v>31000</v>
      </c>
      <c r="H244" s="135">
        <f t="shared" si="15"/>
        <v>0.34065934065934067</v>
      </c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5.75" customHeight="1" x14ac:dyDescent="0.25">
      <c r="A245" s="117"/>
      <c r="B245" s="118">
        <v>3</v>
      </c>
      <c r="C245" s="118" t="s">
        <v>35</v>
      </c>
      <c r="D245" s="126" t="s">
        <v>210</v>
      </c>
      <c r="E245" s="119">
        <f t="shared" ref="E245:F245" si="23">SUM(E247)</f>
        <v>91000</v>
      </c>
      <c r="F245" s="119">
        <f t="shared" si="23"/>
        <v>91000</v>
      </c>
      <c r="G245" s="119">
        <v>31000</v>
      </c>
      <c r="H245" s="135">
        <f t="shared" si="15"/>
        <v>0.34065934065934067</v>
      </c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5.75" customHeight="1" x14ac:dyDescent="0.25">
      <c r="A246" s="117"/>
      <c r="B246" s="118">
        <v>38</v>
      </c>
      <c r="C246" s="118" t="s">
        <v>211</v>
      </c>
      <c r="D246" s="126" t="s">
        <v>210</v>
      </c>
      <c r="E246" s="119">
        <v>91000</v>
      </c>
      <c r="F246" s="119">
        <v>91000</v>
      </c>
      <c r="G246" s="119">
        <v>31000</v>
      </c>
      <c r="H246" s="135">
        <f t="shared" si="15"/>
        <v>0.34065934065934067</v>
      </c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5.75" customHeight="1" x14ac:dyDescent="0.25">
      <c r="A247" s="117"/>
      <c r="B247" s="118">
        <v>381</v>
      </c>
      <c r="C247" s="118" t="s">
        <v>150</v>
      </c>
      <c r="D247" s="126" t="s">
        <v>210</v>
      </c>
      <c r="E247" s="119">
        <v>91000</v>
      </c>
      <c r="F247" s="119">
        <v>91000</v>
      </c>
      <c r="G247" s="119">
        <v>31000</v>
      </c>
      <c r="H247" s="135">
        <f t="shared" si="15"/>
        <v>0.34065934065934067</v>
      </c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5.75" customHeight="1" x14ac:dyDescent="0.25">
      <c r="A248" s="117"/>
      <c r="B248" s="118">
        <v>3811</v>
      </c>
      <c r="C248" s="118" t="s">
        <v>150</v>
      </c>
      <c r="D248" s="126" t="s">
        <v>212</v>
      </c>
      <c r="E248" s="119">
        <v>91000</v>
      </c>
      <c r="F248" s="119">
        <v>91000</v>
      </c>
      <c r="G248" s="119">
        <v>31000</v>
      </c>
      <c r="H248" s="135">
        <f t="shared" si="15"/>
        <v>0.34065934065934067</v>
      </c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s="195" customFormat="1" ht="15.75" customHeight="1" x14ac:dyDescent="0.25">
      <c r="A249" s="188"/>
      <c r="B249" s="189" t="s">
        <v>213</v>
      </c>
      <c r="C249" s="189"/>
      <c r="D249" s="191"/>
      <c r="E249" s="192">
        <f t="shared" ref="E249:F249" si="24">SUM(E251)</f>
        <v>3000</v>
      </c>
      <c r="F249" s="192">
        <f t="shared" si="24"/>
        <v>3000</v>
      </c>
      <c r="G249" s="192">
        <v>1534.87</v>
      </c>
      <c r="H249" s="193">
        <f t="shared" ref="H249:H316" si="25">G249/E249</f>
        <v>0.51162333333333332</v>
      </c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</row>
    <row r="250" spans="1:26" ht="15.75" customHeight="1" x14ac:dyDescent="0.25">
      <c r="A250" s="117"/>
      <c r="B250" s="118" t="s">
        <v>209</v>
      </c>
      <c r="C250" s="118"/>
      <c r="D250" s="126"/>
      <c r="E250" s="119">
        <v>3000</v>
      </c>
      <c r="F250" s="119">
        <v>3000</v>
      </c>
      <c r="G250" s="119">
        <v>1543.87</v>
      </c>
      <c r="H250" s="135">
        <f t="shared" si="25"/>
        <v>0.51462333333333332</v>
      </c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5.75" customHeight="1" x14ac:dyDescent="0.25">
      <c r="A251" s="117"/>
      <c r="B251" s="118">
        <v>3</v>
      </c>
      <c r="C251" s="118" t="s">
        <v>35</v>
      </c>
      <c r="D251" s="126" t="s">
        <v>214</v>
      </c>
      <c r="E251" s="119">
        <f t="shared" ref="E251:F251" si="26">SUM(E252)</f>
        <v>3000</v>
      </c>
      <c r="F251" s="119">
        <f t="shared" si="26"/>
        <v>3000</v>
      </c>
      <c r="G251" s="119">
        <v>1543.87</v>
      </c>
      <c r="H251" s="135">
        <f t="shared" si="25"/>
        <v>0.51462333333333332</v>
      </c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5.75" customHeight="1" x14ac:dyDescent="0.25">
      <c r="A252" s="117"/>
      <c r="B252" s="118">
        <v>32</v>
      </c>
      <c r="C252" s="118" t="s">
        <v>133</v>
      </c>
      <c r="D252" s="126" t="s">
        <v>214</v>
      </c>
      <c r="E252" s="119">
        <f t="shared" ref="E252:F252" si="27">SUM(E253)</f>
        <v>3000</v>
      </c>
      <c r="F252" s="119">
        <f t="shared" si="27"/>
        <v>3000</v>
      </c>
      <c r="G252" s="119">
        <v>1543.87</v>
      </c>
      <c r="H252" s="135">
        <f t="shared" si="25"/>
        <v>0.51462333333333332</v>
      </c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5.75" customHeight="1" x14ac:dyDescent="0.25">
      <c r="A253" s="117"/>
      <c r="B253" s="118">
        <v>329</v>
      </c>
      <c r="C253" s="118" t="s">
        <v>133</v>
      </c>
      <c r="D253" s="126" t="s">
        <v>214</v>
      </c>
      <c r="E253" s="119">
        <v>3000</v>
      </c>
      <c r="F253" s="119">
        <v>3000</v>
      </c>
      <c r="G253" s="119">
        <v>1543.87</v>
      </c>
      <c r="H253" s="135">
        <f t="shared" si="25"/>
        <v>0.51462333333333332</v>
      </c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5.75" customHeight="1" x14ac:dyDescent="0.25">
      <c r="A254" s="117"/>
      <c r="B254" s="118">
        <v>3294</v>
      </c>
      <c r="C254" s="118" t="s">
        <v>132</v>
      </c>
      <c r="D254" s="126" t="s">
        <v>214</v>
      </c>
      <c r="E254" s="119">
        <v>3000</v>
      </c>
      <c r="F254" s="119">
        <v>3000</v>
      </c>
      <c r="G254" s="119">
        <v>1543.87</v>
      </c>
      <c r="H254" s="135">
        <f t="shared" si="25"/>
        <v>0.51462333333333332</v>
      </c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s="195" customFormat="1" ht="15.75" customHeight="1" x14ac:dyDescent="0.25">
      <c r="A255" s="188"/>
      <c r="B255" s="189" t="s">
        <v>215</v>
      </c>
      <c r="C255" s="189"/>
      <c r="D255" s="191"/>
      <c r="E255" s="192">
        <f t="shared" ref="E255:F255" si="28">SUM(E257)</f>
        <v>15000</v>
      </c>
      <c r="F255" s="192">
        <f t="shared" si="28"/>
        <v>15000</v>
      </c>
      <c r="G255" s="192">
        <v>0</v>
      </c>
      <c r="H255" s="193">
        <f t="shared" si="25"/>
        <v>0</v>
      </c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</row>
    <row r="256" spans="1:26" ht="15.75" customHeight="1" x14ac:dyDescent="0.25">
      <c r="A256" s="117"/>
      <c r="B256" s="118" t="s">
        <v>209</v>
      </c>
      <c r="C256" s="118"/>
      <c r="D256" s="126"/>
      <c r="E256" s="119">
        <v>15000</v>
      </c>
      <c r="F256" s="119">
        <v>15000</v>
      </c>
      <c r="G256" s="119">
        <v>0</v>
      </c>
      <c r="H256" s="135">
        <f t="shared" si="25"/>
        <v>0</v>
      </c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5.75" customHeight="1" x14ac:dyDescent="0.25">
      <c r="A257" s="117"/>
      <c r="B257" s="118">
        <v>3</v>
      </c>
      <c r="C257" s="118" t="s">
        <v>35</v>
      </c>
      <c r="D257" s="126" t="s">
        <v>214</v>
      </c>
      <c r="E257" s="119">
        <f t="shared" ref="E257:F257" si="29">SUM(E259)</f>
        <v>15000</v>
      </c>
      <c r="F257" s="119">
        <f t="shared" si="29"/>
        <v>15000</v>
      </c>
      <c r="G257" s="119">
        <v>0</v>
      </c>
      <c r="H257" s="135">
        <f t="shared" si="25"/>
        <v>0</v>
      </c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5.75" customHeight="1" x14ac:dyDescent="0.25">
      <c r="A258" s="117"/>
      <c r="B258" s="118">
        <v>32</v>
      </c>
      <c r="C258" s="118" t="s">
        <v>133</v>
      </c>
      <c r="D258" s="126" t="s">
        <v>214</v>
      </c>
      <c r="E258" s="119">
        <v>15000</v>
      </c>
      <c r="F258" s="119">
        <v>15000</v>
      </c>
      <c r="G258" s="119">
        <v>0</v>
      </c>
      <c r="H258" s="135">
        <f t="shared" si="25"/>
        <v>0</v>
      </c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5.75" customHeight="1" x14ac:dyDescent="0.25">
      <c r="A259" s="117"/>
      <c r="B259" s="118">
        <v>329</v>
      </c>
      <c r="C259" s="118" t="s">
        <v>133</v>
      </c>
      <c r="D259" s="126" t="s">
        <v>214</v>
      </c>
      <c r="E259" s="119">
        <v>15000</v>
      </c>
      <c r="F259" s="119">
        <v>15000</v>
      </c>
      <c r="G259" s="119">
        <v>0</v>
      </c>
      <c r="H259" s="135">
        <f t="shared" si="25"/>
        <v>0</v>
      </c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5.75" customHeight="1" x14ac:dyDescent="0.25">
      <c r="A260" s="117"/>
      <c r="B260" s="118">
        <v>3294</v>
      </c>
      <c r="C260" s="118" t="s">
        <v>132</v>
      </c>
      <c r="D260" s="126" t="s">
        <v>214</v>
      </c>
      <c r="E260" s="119">
        <v>15000</v>
      </c>
      <c r="F260" s="119">
        <v>15000</v>
      </c>
      <c r="G260" s="119">
        <v>0</v>
      </c>
      <c r="H260" s="135">
        <f t="shared" si="25"/>
        <v>0</v>
      </c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s="195" customFormat="1" ht="15.75" customHeight="1" x14ac:dyDescent="0.25">
      <c r="A261" s="188"/>
      <c r="B261" s="189" t="s">
        <v>216</v>
      </c>
      <c r="C261" s="189"/>
      <c r="D261" s="191"/>
      <c r="E261" s="192">
        <v>10000000</v>
      </c>
      <c r="F261" s="192">
        <v>10000000</v>
      </c>
      <c r="G261" s="192">
        <v>47562.400000000001</v>
      </c>
      <c r="H261" s="193">
        <f t="shared" si="25"/>
        <v>4.7562400000000001E-3</v>
      </c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</row>
    <row r="262" spans="1:26" ht="15.75" customHeight="1" x14ac:dyDescent="0.25">
      <c r="A262" s="117"/>
      <c r="B262" s="118" t="s">
        <v>217</v>
      </c>
      <c r="C262" s="118" t="s">
        <v>218</v>
      </c>
      <c r="D262" s="118" t="s">
        <v>0</v>
      </c>
      <c r="E262" s="119">
        <v>3720000</v>
      </c>
      <c r="F262" s="119">
        <v>3720000</v>
      </c>
      <c r="G262" s="119">
        <v>47562.400000000001</v>
      </c>
      <c r="H262" s="135">
        <f t="shared" si="25"/>
        <v>1.2785591397849462E-2</v>
      </c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5.75" customHeight="1" x14ac:dyDescent="0.25">
      <c r="A263" s="117"/>
      <c r="B263" s="118">
        <v>4</v>
      </c>
      <c r="C263" s="118" t="s">
        <v>36</v>
      </c>
      <c r="D263" s="126" t="s">
        <v>219</v>
      </c>
      <c r="E263" s="119">
        <v>3720000</v>
      </c>
      <c r="F263" s="119">
        <v>3720000</v>
      </c>
      <c r="G263" s="119">
        <v>47562.400000000001</v>
      </c>
      <c r="H263" s="135">
        <f t="shared" si="25"/>
        <v>1.2785591397849462E-2</v>
      </c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5.75" customHeight="1" x14ac:dyDescent="0.25">
      <c r="A264" s="117"/>
      <c r="B264" s="118">
        <v>42</v>
      </c>
      <c r="C264" s="118" t="s">
        <v>220</v>
      </c>
      <c r="D264" s="126" t="s">
        <v>219</v>
      </c>
      <c r="E264" s="119">
        <v>3720000</v>
      </c>
      <c r="F264" s="119">
        <v>3720000</v>
      </c>
      <c r="G264" s="119">
        <v>47562.400000000001</v>
      </c>
      <c r="H264" s="135">
        <f t="shared" si="25"/>
        <v>1.2785591397849462E-2</v>
      </c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5.75" customHeight="1" x14ac:dyDescent="0.25">
      <c r="A265" s="117"/>
      <c r="B265" s="118">
        <v>421</v>
      </c>
      <c r="C265" s="118" t="s">
        <v>221</v>
      </c>
      <c r="D265" s="126" t="s">
        <v>219</v>
      </c>
      <c r="E265" s="119">
        <v>3720000</v>
      </c>
      <c r="F265" s="119">
        <v>3720000</v>
      </c>
      <c r="G265" s="119">
        <v>47562.400000000001</v>
      </c>
      <c r="H265" s="135">
        <f t="shared" si="25"/>
        <v>1.2785591397849462E-2</v>
      </c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5.75" customHeight="1" x14ac:dyDescent="0.25">
      <c r="A266" s="117"/>
      <c r="B266" s="118">
        <v>4212</v>
      </c>
      <c r="C266" s="118" t="s">
        <v>163</v>
      </c>
      <c r="D266" s="126" t="s">
        <v>222</v>
      </c>
      <c r="E266" s="119">
        <v>3720000</v>
      </c>
      <c r="F266" s="119">
        <v>3720000</v>
      </c>
      <c r="G266" s="119">
        <v>47562.400000000001</v>
      </c>
      <c r="H266" s="135">
        <f t="shared" si="25"/>
        <v>1.2785591397849462E-2</v>
      </c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5.75" customHeight="1" x14ac:dyDescent="0.25">
      <c r="A267" s="117"/>
      <c r="B267" s="118">
        <v>421231</v>
      </c>
      <c r="C267" s="118" t="s">
        <v>223</v>
      </c>
      <c r="D267" s="126"/>
      <c r="E267" s="119">
        <v>3720000</v>
      </c>
      <c r="F267" s="119">
        <v>3720000</v>
      </c>
      <c r="G267" s="119">
        <v>0</v>
      </c>
      <c r="H267" s="135">
        <f t="shared" si="25"/>
        <v>0</v>
      </c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5.75" customHeight="1" x14ac:dyDescent="0.25">
      <c r="A268" s="117"/>
      <c r="B268" s="118" t="s">
        <v>224</v>
      </c>
      <c r="C268" s="118"/>
      <c r="D268" s="126"/>
      <c r="E268" s="119">
        <v>6280000</v>
      </c>
      <c r="F268" s="119">
        <v>6280000</v>
      </c>
      <c r="G268" s="119">
        <v>0</v>
      </c>
      <c r="H268" s="135">
        <f t="shared" si="25"/>
        <v>0</v>
      </c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5.75" customHeight="1" x14ac:dyDescent="0.25">
      <c r="A269" s="117"/>
      <c r="B269" s="118">
        <v>4</v>
      </c>
      <c r="C269" s="118" t="s">
        <v>36</v>
      </c>
      <c r="D269" s="126" t="s">
        <v>219</v>
      </c>
      <c r="E269" s="119">
        <v>6280000</v>
      </c>
      <c r="F269" s="119">
        <v>6280000</v>
      </c>
      <c r="G269" s="119">
        <v>0</v>
      </c>
      <c r="H269" s="135">
        <f t="shared" si="25"/>
        <v>0</v>
      </c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5.75" customHeight="1" x14ac:dyDescent="0.25">
      <c r="A270" s="117"/>
      <c r="B270" s="118">
        <v>42</v>
      </c>
      <c r="C270" s="118" t="s">
        <v>225</v>
      </c>
      <c r="D270" s="126" t="s">
        <v>219</v>
      </c>
      <c r="E270" s="119">
        <v>6280000</v>
      </c>
      <c r="F270" s="119">
        <v>6280000</v>
      </c>
      <c r="G270" s="119">
        <v>0</v>
      </c>
      <c r="H270" s="135">
        <f t="shared" si="25"/>
        <v>0</v>
      </c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5.75" customHeight="1" x14ac:dyDescent="0.25">
      <c r="A271" s="117"/>
      <c r="B271" s="118">
        <v>421</v>
      </c>
      <c r="C271" s="118" t="s">
        <v>221</v>
      </c>
      <c r="D271" s="126" t="s">
        <v>219</v>
      </c>
      <c r="E271" s="119">
        <v>6280000</v>
      </c>
      <c r="F271" s="119">
        <v>6280000</v>
      </c>
      <c r="G271" s="119">
        <v>0</v>
      </c>
      <c r="H271" s="135">
        <f t="shared" si="25"/>
        <v>0</v>
      </c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5.75" customHeight="1" x14ac:dyDescent="0.25">
      <c r="A272" s="117"/>
      <c r="B272" s="118">
        <v>4212</v>
      </c>
      <c r="C272" s="118" t="s">
        <v>163</v>
      </c>
      <c r="D272" s="126" t="s">
        <v>222</v>
      </c>
      <c r="E272" s="119">
        <v>6280000</v>
      </c>
      <c r="F272" s="119">
        <v>6280000</v>
      </c>
      <c r="G272" s="119">
        <v>0</v>
      </c>
      <c r="H272" s="135">
        <f t="shared" si="25"/>
        <v>0</v>
      </c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s="195" customFormat="1" ht="15.75" customHeight="1" x14ac:dyDescent="0.25">
      <c r="A273" s="188"/>
      <c r="B273" s="189" t="s">
        <v>226</v>
      </c>
      <c r="C273" s="189"/>
      <c r="D273" s="191"/>
      <c r="E273" s="192">
        <f t="shared" ref="E273:F273" si="30">SUM(E275, )</f>
        <v>80000</v>
      </c>
      <c r="F273" s="192">
        <f t="shared" si="30"/>
        <v>80000</v>
      </c>
      <c r="G273" s="192">
        <v>0</v>
      </c>
      <c r="H273" s="193">
        <f t="shared" si="25"/>
        <v>0</v>
      </c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</row>
    <row r="274" spans="1:26" ht="15.75" customHeight="1" x14ac:dyDescent="0.25">
      <c r="A274" s="117"/>
      <c r="B274" s="118" t="s">
        <v>227</v>
      </c>
      <c r="C274" s="118"/>
      <c r="D274" s="126"/>
      <c r="E274" s="119">
        <v>80000</v>
      </c>
      <c r="F274" s="119">
        <v>80000</v>
      </c>
      <c r="G274" s="119">
        <v>0</v>
      </c>
      <c r="H274" s="135">
        <f t="shared" si="25"/>
        <v>0</v>
      </c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5.75" customHeight="1" x14ac:dyDescent="0.25">
      <c r="A275" s="117"/>
      <c r="B275" s="118">
        <v>4</v>
      </c>
      <c r="C275" s="118" t="s">
        <v>228</v>
      </c>
      <c r="D275" s="126" t="s">
        <v>222</v>
      </c>
      <c r="E275" s="119">
        <f t="shared" ref="E275:F275" si="31">SUM(E276)</f>
        <v>80000</v>
      </c>
      <c r="F275" s="119">
        <f t="shared" si="31"/>
        <v>80000</v>
      </c>
      <c r="G275" s="119">
        <v>0</v>
      </c>
      <c r="H275" s="135">
        <f t="shared" si="25"/>
        <v>0</v>
      </c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5.75" customHeight="1" x14ac:dyDescent="0.25">
      <c r="A276" s="117"/>
      <c r="B276" s="118">
        <v>42</v>
      </c>
      <c r="C276" s="118" t="s">
        <v>225</v>
      </c>
      <c r="D276" s="126" t="s">
        <v>222</v>
      </c>
      <c r="E276" s="119">
        <f t="shared" ref="E276:F276" si="32">SUM(E277)</f>
        <v>80000</v>
      </c>
      <c r="F276" s="119">
        <f t="shared" si="32"/>
        <v>80000</v>
      </c>
      <c r="G276" s="119">
        <v>0</v>
      </c>
      <c r="H276" s="135">
        <f t="shared" si="25"/>
        <v>0</v>
      </c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5.75" customHeight="1" x14ac:dyDescent="0.25">
      <c r="A277" s="117"/>
      <c r="B277" s="118">
        <v>421</v>
      </c>
      <c r="C277" s="118" t="s">
        <v>221</v>
      </c>
      <c r="D277" s="126" t="s">
        <v>222</v>
      </c>
      <c r="E277" s="119">
        <v>80000</v>
      </c>
      <c r="F277" s="119">
        <v>80000</v>
      </c>
      <c r="G277" s="119">
        <v>0</v>
      </c>
      <c r="H277" s="135">
        <f t="shared" si="25"/>
        <v>0</v>
      </c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5.75" customHeight="1" x14ac:dyDescent="0.25">
      <c r="A278" s="117"/>
      <c r="B278" s="118">
        <v>4214</v>
      </c>
      <c r="C278" s="118" t="s">
        <v>165</v>
      </c>
      <c r="D278" s="126" t="s">
        <v>222</v>
      </c>
      <c r="E278" s="119">
        <v>80000</v>
      </c>
      <c r="F278" s="119">
        <v>80000</v>
      </c>
      <c r="G278" s="119">
        <v>0</v>
      </c>
      <c r="H278" s="135">
        <f t="shared" si="25"/>
        <v>0</v>
      </c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s="195" customFormat="1" ht="15.75" customHeight="1" x14ac:dyDescent="0.25">
      <c r="A279" s="188"/>
      <c r="B279" s="189" t="s">
        <v>229</v>
      </c>
      <c r="C279" s="189"/>
      <c r="D279" s="191"/>
      <c r="E279" s="192">
        <f t="shared" ref="E279:F279" si="33">SUM(E281)</f>
        <v>40000</v>
      </c>
      <c r="F279" s="192">
        <f t="shared" si="33"/>
        <v>40000</v>
      </c>
      <c r="G279" s="192">
        <v>0</v>
      </c>
      <c r="H279" s="193">
        <f t="shared" si="25"/>
        <v>0</v>
      </c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</row>
    <row r="280" spans="1:26" ht="15.75" customHeight="1" x14ac:dyDescent="0.25">
      <c r="A280" s="117"/>
      <c r="B280" s="118" t="s">
        <v>209</v>
      </c>
      <c r="C280" s="118"/>
      <c r="D280" s="126"/>
      <c r="E280" s="119">
        <v>40000</v>
      </c>
      <c r="F280" s="119">
        <v>40000</v>
      </c>
      <c r="G280" s="119">
        <v>0</v>
      </c>
      <c r="H280" s="135">
        <f t="shared" si="25"/>
        <v>0</v>
      </c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5.75" customHeight="1" x14ac:dyDescent="0.25">
      <c r="A281" s="117"/>
      <c r="B281" s="118">
        <v>4</v>
      </c>
      <c r="C281" s="118" t="s">
        <v>230</v>
      </c>
      <c r="D281" s="126" t="s">
        <v>219</v>
      </c>
      <c r="E281" s="119">
        <f t="shared" ref="E281:F281" si="34">SUM(E282)</f>
        <v>40000</v>
      </c>
      <c r="F281" s="119">
        <f t="shared" si="34"/>
        <v>40000</v>
      </c>
      <c r="G281" s="119">
        <v>0</v>
      </c>
      <c r="H281" s="135">
        <f t="shared" si="25"/>
        <v>0</v>
      </c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5.75" customHeight="1" x14ac:dyDescent="0.25">
      <c r="A282" s="117"/>
      <c r="B282" s="118">
        <v>41</v>
      </c>
      <c r="C282" s="118" t="s">
        <v>231</v>
      </c>
      <c r="D282" s="126" t="s">
        <v>219</v>
      </c>
      <c r="E282" s="119">
        <f t="shared" ref="E282:F282" si="35">SUM(E283, )</f>
        <v>40000</v>
      </c>
      <c r="F282" s="119">
        <f t="shared" si="35"/>
        <v>40000</v>
      </c>
      <c r="G282" s="119">
        <v>0</v>
      </c>
      <c r="H282" s="135">
        <f t="shared" si="25"/>
        <v>0</v>
      </c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5.75" customHeight="1" x14ac:dyDescent="0.25">
      <c r="A283" s="117"/>
      <c r="B283" s="118">
        <v>411</v>
      </c>
      <c r="C283" s="118" t="s">
        <v>232</v>
      </c>
      <c r="D283" s="126" t="s">
        <v>219</v>
      </c>
      <c r="E283" s="119">
        <v>40000</v>
      </c>
      <c r="F283" s="119">
        <v>40000</v>
      </c>
      <c r="G283" s="119">
        <v>0</v>
      </c>
      <c r="H283" s="135">
        <f t="shared" si="25"/>
        <v>0</v>
      </c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5.75" customHeight="1" x14ac:dyDescent="0.25">
      <c r="A284" s="117"/>
      <c r="B284" s="118">
        <v>4111</v>
      </c>
      <c r="C284" s="118" t="s">
        <v>233</v>
      </c>
      <c r="D284" s="126" t="s">
        <v>222</v>
      </c>
      <c r="E284" s="119">
        <v>40000</v>
      </c>
      <c r="F284" s="119">
        <v>40000</v>
      </c>
      <c r="G284" s="119">
        <v>0</v>
      </c>
      <c r="H284" s="135">
        <f t="shared" si="25"/>
        <v>0</v>
      </c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s="195" customFormat="1" ht="15.75" customHeight="1" x14ac:dyDescent="0.25">
      <c r="A285" s="188"/>
      <c r="B285" s="189" t="s">
        <v>234</v>
      </c>
      <c r="C285" s="189"/>
      <c r="D285" s="191"/>
      <c r="E285" s="192">
        <f t="shared" ref="E285:F285" si="36">SUM(E287)</f>
        <v>1001000</v>
      </c>
      <c r="F285" s="192">
        <f t="shared" si="36"/>
        <v>1001000</v>
      </c>
      <c r="G285" s="192">
        <v>431875</v>
      </c>
      <c r="H285" s="193">
        <f t="shared" si="25"/>
        <v>0.43144355644355642</v>
      </c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</row>
    <row r="286" spans="1:26" ht="15.75" customHeight="1" x14ac:dyDescent="0.25">
      <c r="A286" s="117"/>
      <c r="B286" s="118" t="s">
        <v>235</v>
      </c>
      <c r="C286" s="118"/>
      <c r="D286" s="126"/>
      <c r="E286" s="119">
        <v>1001000</v>
      </c>
      <c r="F286" s="119">
        <v>1001000</v>
      </c>
      <c r="G286" s="119">
        <v>431875</v>
      </c>
      <c r="H286" s="135">
        <f t="shared" si="25"/>
        <v>0.43144355644355642</v>
      </c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5.75" customHeight="1" x14ac:dyDescent="0.25">
      <c r="A287" s="117"/>
      <c r="B287" s="118">
        <v>4</v>
      </c>
      <c r="C287" s="118" t="s">
        <v>230</v>
      </c>
      <c r="D287" s="126" t="s">
        <v>219</v>
      </c>
      <c r="E287" s="119">
        <v>1001000</v>
      </c>
      <c r="F287" s="119">
        <v>1001000</v>
      </c>
      <c r="G287" s="119">
        <v>431875</v>
      </c>
      <c r="H287" s="135">
        <f t="shared" si="25"/>
        <v>0.43144355644355642</v>
      </c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5.75" customHeight="1" x14ac:dyDescent="0.25">
      <c r="A288" s="117"/>
      <c r="B288" s="118">
        <v>41</v>
      </c>
      <c r="C288" s="118" t="s">
        <v>231</v>
      </c>
      <c r="D288" s="126" t="s">
        <v>219</v>
      </c>
      <c r="E288" s="119">
        <v>1001000</v>
      </c>
      <c r="F288" s="119">
        <v>1001000</v>
      </c>
      <c r="G288" s="119">
        <v>431875</v>
      </c>
      <c r="H288" s="135">
        <f t="shared" si="25"/>
        <v>0.43144355644355642</v>
      </c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5.75" customHeight="1" x14ac:dyDescent="0.25">
      <c r="A289" s="117"/>
      <c r="B289" s="118">
        <v>412</v>
      </c>
      <c r="C289" s="118" t="s">
        <v>236</v>
      </c>
      <c r="D289" s="126" t="s">
        <v>222</v>
      </c>
      <c r="E289" s="119">
        <v>1001000</v>
      </c>
      <c r="F289" s="119">
        <v>1001000</v>
      </c>
      <c r="G289" s="119">
        <v>431875</v>
      </c>
      <c r="H289" s="135">
        <f t="shared" si="25"/>
        <v>0.43144355644355642</v>
      </c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5.75" customHeight="1" x14ac:dyDescent="0.25">
      <c r="A290" s="117"/>
      <c r="B290" s="118">
        <v>4126</v>
      </c>
      <c r="C290" s="118" t="s">
        <v>237</v>
      </c>
      <c r="D290" s="126" t="s">
        <v>222</v>
      </c>
      <c r="E290" s="119">
        <v>1001000</v>
      </c>
      <c r="F290" s="119">
        <v>1001000</v>
      </c>
      <c r="G290" s="119">
        <v>431875</v>
      </c>
      <c r="H290" s="135">
        <f t="shared" si="25"/>
        <v>0.43144355644355642</v>
      </c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s="195" customFormat="1" ht="15.75" customHeight="1" x14ac:dyDescent="0.25">
      <c r="A291" s="188"/>
      <c r="B291" s="196" t="s">
        <v>238</v>
      </c>
      <c r="C291" s="196"/>
      <c r="D291" s="197"/>
      <c r="E291" s="198">
        <f>SUM(E292,E303,E309,E317,E323,E329,E335,E341,E347,E353,E358,E364,E370)</f>
        <v>835500</v>
      </c>
      <c r="F291" s="198">
        <f>SUM(F292,F303,F309,F317,F323,F329,F335,F341,F347,F353,F358,F364,F370)</f>
        <v>835500</v>
      </c>
      <c r="G291" s="198">
        <f>SUM(G292,G303,G309,G317,G323,G329,G335,G341,G347,G353,G358,G364,G370)</f>
        <v>288439.43</v>
      </c>
      <c r="H291" s="199">
        <f t="shared" si="25"/>
        <v>0.3452297187312986</v>
      </c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</row>
    <row r="292" spans="1:26" s="195" customFormat="1" ht="15.75" customHeight="1" x14ac:dyDescent="0.25">
      <c r="A292" s="188"/>
      <c r="B292" s="189" t="s">
        <v>239</v>
      </c>
      <c r="C292" s="189"/>
      <c r="D292" s="191"/>
      <c r="E292" s="192">
        <f t="shared" ref="E292:F292" si="37">SUM(E294)</f>
        <v>243500</v>
      </c>
      <c r="F292" s="192">
        <f t="shared" si="37"/>
        <v>243500</v>
      </c>
      <c r="G292" s="192">
        <v>84751.54</v>
      </c>
      <c r="H292" s="193">
        <f t="shared" si="25"/>
        <v>0.34805560574948663</v>
      </c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</row>
    <row r="293" spans="1:26" ht="15.75" customHeight="1" x14ac:dyDescent="0.25">
      <c r="A293" s="117"/>
      <c r="B293" s="118" t="s">
        <v>209</v>
      </c>
      <c r="C293" s="118"/>
      <c r="D293" s="126"/>
      <c r="E293" s="119">
        <v>243500</v>
      </c>
      <c r="F293" s="119">
        <v>243500</v>
      </c>
      <c r="G293" s="119">
        <v>84751.54</v>
      </c>
      <c r="H293" s="135">
        <f t="shared" si="25"/>
        <v>0.34805560574948663</v>
      </c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5.75" customHeight="1" x14ac:dyDescent="0.25">
      <c r="A294" s="117"/>
      <c r="B294" s="118">
        <v>3</v>
      </c>
      <c r="C294" s="118" t="s">
        <v>96</v>
      </c>
      <c r="D294" s="126" t="s">
        <v>214</v>
      </c>
      <c r="E294" s="119">
        <v>243500</v>
      </c>
      <c r="F294" s="119">
        <v>243500</v>
      </c>
      <c r="G294" s="119">
        <v>84751.54</v>
      </c>
      <c r="H294" s="135">
        <f t="shared" si="25"/>
        <v>0.34805560574948663</v>
      </c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5.75" customHeight="1" x14ac:dyDescent="0.25">
      <c r="A295" s="117"/>
      <c r="B295" s="118">
        <v>32</v>
      </c>
      <c r="C295" s="118" t="s">
        <v>106</v>
      </c>
      <c r="D295" s="126" t="s">
        <v>214</v>
      </c>
      <c r="E295" s="119">
        <v>243500</v>
      </c>
      <c r="F295" s="119">
        <v>243500</v>
      </c>
      <c r="G295" s="119">
        <f>SUM(G296,G298,G301)</f>
        <v>84751.54</v>
      </c>
      <c r="H295" s="135">
        <f t="shared" si="25"/>
        <v>0.34805560574948663</v>
      </c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5.75" customHeight="1" x14ac:dyDescent="0.25">
      <c r="A296" s="117"/>
      <c r="B296" s="118">
        <v>322</v>
      </c>
      <c r="C296" s="118" t="s">
        <v>240</v>
      </c>
      <c r="D296" s="126" t="s">
        <v>214</v>
      </c>
      <c r="E296" s="119">
        <v>139500</v>
      </c>
      <c r="F296" s="119">
        <v>139500</v>
      </c>
      <c r="G296" s="119">
        <v>51945.03</v>
      </c>
      <c r="H296" s="135">
        <f t="shared" si="25"/>
        <v>0.37236580645161288</v>
      </c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5.75" customHeight="1" x14ac:dyDescent="0.25">
      <c r="A297" s="117"/>
      <c r="B297" s="118">
        <v>3221</v>
      </c>
      <c r="C297" s="118" t="s">
        <v>240</v>
      </c>
      <c r="D297" s="126" t="s">
        <v>214</v>
      </c>
      <c r="E297" s="119">
        <v>81500</v>
      </c>
      <c r="F297" s="119">
        <v>81500</v>
      </c>
      <c r="G297" s="119">
        <v>24757.72</v>
      </c>
      <c r="H297" s="135">
        <f t="shared" si="25"/>
        <v>0.30377570552147243</v>
      </c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5.75" customHeight="1" x14ac:dyDescent="0.25">
      <c r="A298" s="117"/>
      <c r="B298" s="118">
        <v>323</v>
      </c>
      <c r="C298" s="118" t="s">
        <v>241</v>
      </c>
      <c r="D298" s="126" t="s">
        <v>214</v>
      </c>
      <c r="E298" s="119">
        <v>69000</v>
      </c>
      <c r="F298" s="119">
        <v>69000</v>
      </c>
      <c r="G298" s="119">
        <f>SUM(G299:G300)</f>
        <v>26798.51</v>
      </c>
      <c r="H298" s="135">
        <f t="shared" si="25"/>
        <v>0.38838420289855069</v>
      </c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5.75" customHeight="1" x14ac:dyDescent="0.25">
      <c r="A299" s="117"/>
      <c r="B299" s="118">
        <v>3231</v>
      </c>
      <c r="C299" s="118" t="s">
        <v>242</v>
      </c>
      <c r="D299" s="126" t="s">
        <v>214</v>
      </c>
      <c r="E299" s="119">
        <v>62000</v>
      </c>
      <c r="F299" s="119">
        <v>62000</v>
      </c>
      <c r="G299" s="119">
        <v>24548.51</v>
      </c>
      <c r="H299" s="135">
        <f t="shared" si="25"/>
        <v>0.39594370967741932</v>
      </c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5.75" customHeight="1" x14ac:dyDescent="0.25">
      <c r="A300" s="117"/>
      <c r="B300" s="118">
        <v>3235</v>
      </c>
      <c r="C300" s="118" t="s">
        <v>243</v>
      </c>
      <c r="D300" s="126" t="s">
        <v>214</v>
      </c>
      <c r="E300" s="119">
        <v>7000</v>
      </c>
      <c r="F300" s="119">
        <v>7000</v>
      </c>
      <c r="G300" s="119">
        <v>2250</v>
      </c>
      <c r="H300" s="135">
        <f t="shared" si="25"/>
        <v>0.32142857142857145</v>
      </c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5.75" customHeight="1" x14ac:dyDescent="0.25">
      <c r="A301" s="117"/>
      <c r="B301" s="118">
        <v>329</v>
      </c>
      <c r="C301" s="118" t="s">
        <v>133</v>
      </c>
      <c r="D301" s="126" t="s">
        <v>214</v>
      </c>
      <c r="E301" s="119">
        <v>35000</v>
      </c>
      <c r="F301" s="119">
        <v>35000</v>
      </c>
      <c r="G301" s="119">
        <v>6008</v>
      </c>
      <c r="H301" s="135">
        <f t="shared" si="25"/>
        <v>0.17165714285714287</v>
      </c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5.75" customHeight="1" x14ac:dyDescent="0.25">
      <c r="A302" s="117"/>
      <c r="B302" s="118">
        <v>3293</v>
      </c>
      <c r="C302" s="118" t="s">
        <v>131</v>
      </c>
      <c r="D302" s="126" t="s">
        <v>214</v>
      </c>
      <c r="E302" s="119">
        <v>35000</v>
      </c>
      <c r="F302" s="119">
        <v>35000</v>
      </c>
      <c r="G302" s="119">
        <v>6008</v>
      </c>
      <c r="H302" s="135">
        <f t="shared" si="25"/>
        <v>0.17165714285714287</v>
      </c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s="195" customFormat="1" ht="15.75" customHeight="1" x14ac:dyDescent="0.25">
      <c r="A303" s="188"/>
      <c r="B303" s="189" t="s">
        <v>244</v>
      </c>
      <c r="C303" s="189"/>
      <c r="D303" s="191"/>
      <c r="E303" s="192">
        <f t="shared" ref="E303:F303" si="38">SUM(E305)</f>
        <v>55700</v>
      </c>
      <c r="F303" s="192">
        <f t="shared" si="38"/>
        <v>55700</v>
      </c>
      <c r="G303" s="192">
        <v>24138.75</v>
      </c>
      <c r="H303" s="193">
        <f t="shared" si="25"/>
        <v>0.43337073608617593</v>
      </c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</row>
    <row r="304" spans="1:26" ht="15.75" customHeight="1" x14ac:dyDescent="0.25">
      <c r="A304" s="117"/>
      <c r="B304" s="118" t="s">
        <v>209</v>
      </c>
      <c r="C304" s="118"/>
      <c r="D304" s="126"/>
      <c r="E304" s="119">
        <v>55700</v>
      </c>
      <c r="F304" s="119">
        <v>55700</v>
      </c>
      <c r="G304" s="119">
        <v>24138.75</v>
      </c>
      <c r="H304" s="135">
        <f t="shared" si="25"/>
        <v>0.43337073608617593</v>
      </c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5.75" customHeight="1" x14ac:dyDescent="0.25">
      <c r="A305" s="117"/>
      <c r="B305" s="118">
        <v>3</v>
      </c>
      <c r="C305" s="118" t="s">
        <v>35</v>
      </c>
      <c r="D305" s="126" t="s">
        <v>214</v>
      </c>
      <c r="E305" s="119">
        <f t="shared" ref="E305:F305" si="39">SUM(E306)</f>
        <v>55700</v>
      </c>
      <c r="F305" s="119">
        <f t="shared" si="39"/>
        <v>55700</v>
      </c>
      <c r="G305" s="119">
        <v>24138.75</v>
      </c>
      <c r="H305" s="135">
        <f t="shared" si="25"/>
        <v>0.43337073608617593</v>
      </c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5.75" customHeight="1" x14ac:dyDescent="0.25">
      <c r="A306" s="117"/>
      <c r="B306" s="118">
        <v>32</v>
      </c>
      <c r="C306" s="118" t="s">
        <v>245</v>
      </c>
      <c r="D306" s="126" t="s">
        <v>214</v>
      </c>
      <c r="E306" s="119">
        <f t="shared" ref="E306:F306" si="40">SUM(E307)</f>
        <v>55700</v>
      </c>
      <c r="F306" s="119">
        <f t="shared" si="40"/>
        <v>55700</v>
      </c>
      <c r="G306" s="119">
        <v>24138.75</v>
      </c>
      <c r="H306" s="135">
        <f t="shared" si="25"/>
        <v>0.43337073608617593</v>
      </c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5.75" customHeight="1" x14ac:dyDescent="0.25">
      <c r="A307" s="117"/>
      <c r="B307" s="118">
        <v>329</v>
      </c>
      <c r="C307" s="118" t="s">
        <v>133</v>
      </c>
      <c r="D307" s="126" t="s">
        <v>214</v>
      </c>
      <c r="E307" s="119">
        <v>55700</v>
      </c>
      <c r="F307" s="119">
        <v>55700</v>
      </c>
      <c r="G307" s="119">
        <v>24138.75</v>
      </c>
      <c r="H307" s="135">
        <f t="shared" si="25"/>
        <v>0.43337073608617593</v>
      </c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5.75" customHeight="1" x14ac:dyDescent="0.25">
      <c r="A308" s="117"/>
      <c r="B308" s="118">
        <v>3299</v>
      </c>
      <c r="C308" s="118" t="s">
        <v>133</v>
      </c>
      <c r="D308" s="126" t="s">
        <v>214</v>
      </c>
      <c r="E308" s="119">
        <v>55700</v>
      </c>
      <c r="F308" s="119">
        <v>55700</v>
      </c>
      <c r="G308" s="119">
        <v>24138.75</v>
      </c>
      <c r="H308" s="135">
        <f t="shared" si="25"/>
        <v>0.43337073608617593</v>
      </c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s="195" customFormat="1" ht="15.75" customHeight="1" x14ac:dyDescent="0.25">
      <c r="A309" s="188"/>
      <c r="B309" s="189" t="s">
        <v>246</v>
      </c>
      <c r="C309" s="189"/>
      <c r="D309" s="191"/>
      <c r="E309" s="192">
        <f t="shared" ref="E309:F309" si="41">SUM(E311)</f>
        <v>206100</v>
      </c>
      <c r="F309" s="192">
        <f t="shared" si="41"/>
        <v>206100</v>
      </c>
      <c r="G309" s="192">
        <v>55261.06</v>
      </c>
      <c r="H309" s="193">
        <f t="shared" si="25"/>
        <v>0.26812741387675887</v>
      </c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</row>
    <row r="310" spans="1:26" ht="15.75" customHeight="1" x14ac:dyDescent="0.25">
      <c r="A310" s="117"/>
      <c r="B310" s="118" t="s">
        <v>247</v>
      </c>
      <c r="C310" s="118"/>
      <c r="D310" s="126"/>
      <c r="E310" s="119">
        <v>206100</v>
      </c>
      <c r="F310" s="119">
        <v>206100</v>
      </c>
      <c r="G310" s="119">
        <v>55261.06</v>
      </c>
      <c r="H310" s="135">
        <f t="shared" si="25"/>
        <v>0.26812741387675887</v>
      </c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5.75" customHeight="1" x14ac:dyDescent="0.25">
      <c r="A311" s="117"/>
      <c r="B311" s="118">
        <v>3</v>
      </c>
      <c r="C311" s="118" t="s">
        <v>96</v>
      </c>
      <c r="D311" s="126" t="s">
        <v>214</v>
      </c>
      <c r="E311" s="119">
        <f t="shared" ref="E311:F311" si="42">SUM(E312)</f>
        <v>206100</v>
      </c>
      <c r="F311" s="119">
        <f t="shared" si="42"/>
        <v>206100</v>
      </c>
      <c r="G311" s="119">
        <v>55261.06</v>
      </c>
      <c r="H311" s="135">
        <f t="shared" si="25"/>
        <v>0.26812741387675887</v>
      </c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5.75" customHeight="1" x14ac:dyDescent="0.25">
      <c r="A312" s="117"/>
      <c r="B312" s="118">
        <v>32</v>
      </c>
      <c r="C312" s="118" t="s">
        <v>245</v>
      </c>
      <c r="D312" s="126" t="s">
        <v>214</v>
      </c>
      <c r="E312" s="119">
        <f t="shared" ref="E312:F312" si="43">SUM(E313)</f>
        <v>206100</v>
      </c>
      <c r="F312" s="119">
        <f t="shared" si="43"/>
        <v>206100</v>
      </c>
      <c r="G312" s="119">
        <v>55261.06</v>
      </c>
      <c r="H312" s="135">
        <f t="shared" si="25"/>
        <v>0.26812741387675887</v>
      </c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5.75" customHeight="1" x14ac:dyDescent="0.25">
      <c r="A313" s="117"/>
      <c r="B313" s="118">
        <v>323</v>
      </c>
      <c r="C313" s="118" t="s">
        <v>241</v>
      </c>
      <c r="D313" s="126" t="s">
        <v>214</v>
      </c>
      <c r="E313" s="119">
        <v>206100</v>
      </c>
      <c r="F313" s="119">
        <v>206100</v>
      </c>
      <c r="G313" s="119">
        <f>SUM(G314,G315,G316)</f>
        <v>55261.06</v>
      </c>
      <c r="H313" s="135">
        <f t="shared" si="25"/>
        <v>0.26812741387675887</v>
      </c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5.75" customHeight="1" x14ac:dyDescent="0.25">
      <c r="A314" s="117"/>
      <c r="B314" s="118">
        <v>3233</v>
      </c>
      <c r="C314" s="118" t="s">
        <v>248</v>
      </c>
      <c r="D314" s="126" t="s">
        <v>214</v>
      </c>
      <c r="E314" s="119">
        <v>51000</v>
      </c>
      <c r="F314" s="119">
        <v>51000</v>
      </c>
      <c r="G314" s="119">
        <v>14667.5</v>
      </c>
      <c r="H314" s="135">
        <f t="shared" si="25"/>
        <v>0.28759803921568627</v>
      </c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5.75" customHeight="1" x14ac:dyDescent="0.25">
      <c r="A315" s="117"/>
      <c r="B315" s="118">
        <v>3237</v>
      </c>
      <c r="C315" s="118" t="s">
        <v>123</v>
      </c>
      <c r="D315" s="126" t="s">
        <v>214</v>
      </c>
      <c r="E315" s="119">
        <v>121000</v>
      </c>
      <c r="F315" s="119">
        <v>121000</v>
      </c>
      <c r="G315" s="119">
        <v>25097.25</v>
      </c>
      <c r="H315" s="135">
        <f t="shared" si="25"/>
        <v>0.20741528925619834</v>
      </c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5.75" customHeight="1" x14ac:dyDescent="0.25">
      <c r="A316" s="117"/>
      <c r="B316" s="118">
        <v>3238</v>
      </c>
      <c r="C316" s="118" t="s">
        <v>124</v>
      </c>
      <c r="D316" s="126" t="s">
        <v>214</v>
      </c>
      <c r="E316" s="119">
        <v>34100</v>
      </c>
      <c r="F316" s="119">
        <v>34100</v>
      </c>
      <c r="G316" s="119">
        <v>15496.31</v>
      </c>
      <c r="H316" s="135">
        <f t="shared" si="25"/>
        <v>0.45443724340175951</v>
      </c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s="195" customFormat="1" ht="15.75" customHeight="1" x14ac:dyDescent="0.25">
      <c r="A317" s="188"/>
      <c r="B317" s="189" t="s">
        <v>249</v>
      </c>
      <c r="C317" s="189"/>
      <c r="D317" s="191"/>
      <c r="E317" s="192">
        <f t="shared" ref="E317:F317" si="44">SUM(E319)</f>
        <v>8000</v>
      </c>
      <c r="F317" s="192">
        <f t="shared" si="44"/>
        <v>8000</v>
      </c>
      <c r="G317" s="192">
        <v>3243.54</v>
      </c>
      <c r="H317" s="193">
        <f t="shared" ref="H317:H369" si="45">G317/E317</f>
        <v>0.40544249999999998</v>
      </c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</row>
    <row r="318" spans="1:26" ht="15.75" customHeight="1" x14ac:dyDescent="0.25">
      <c r="A318" s="117"/>
      <c r="B318" s="118" t="s">
        <v>209</v>
      </c>
      <c r="C318" s="118"/>
      <c r="D318" s="126"/>
      <c r="E318" s="119">
        <v>8000</v>
      </c>
      <c r="F318" s="119">
        <v>8000</v>
      </c>
      <c r="G318" s="119">
        <v>3243.54</v>
      </c>
      <c r="H318" s="135">
        <f t="shared" si="45"/>
        <v>0.40544249999999998</v>
      </c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5.75" customHeight="1" x14ac:dyDescent="0.25">
      <c r="A319" s="117"/>
      <c r="B319" s="118">
        <v>3</v>
      </c>
      <c r="C319" s="118" t="s">
        <v>35</v>
      </c>
      <c r="D319" s="126" t="s">
        <v>250</v>
      </c>
      <c r="E319" s="119">
        <v>8000</v>
      </c>
      <c r="F319" s="119">
        <v>8000</v>
      </c>
      <c r="G319" s="119">
        <v>3243.54</v>
      </c>
      <c r="H319" s="135">
        <f t="shared" si="45"/>
        <v>0.40544249999999998</v>
      </c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5.75" customHeight="1" x14ac:dyDescent="0.25">
      <c r="A320" s="117"/>
      <c r="B320" s="118">
        <v>34</v>
      </c>
      <c r="C320" s="118" t="s">
        <v>251</v>
      </c>
      <c r="D320" s="126" t="s">
        <v>250</v>
      </c>
      <c r="E320" s="119">
        <f t="shared" ref="E320:F320" si="46">SUM(E321)</f>
        <v>8000</v>
      </c>
      <c r="F320" s="119">
        <f t="shared" si="46"/>
        <v>8000</v>
      </c>
      <c r="G320" s="119">
        <v>3243.54</v>
      </c>
      <c r="H320" s="135">
        <f t="shared" si="45"/>
        <v>0.40544249999999998</v>
      </c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5.75" customHeight="1" x14ac:dyDescent="0.25">
      <c r="A321" s="117"/>
      <c r="B321" s="118">
        <v>343</v>
      </c>
      <c r="C321" s="118" t="s">
        <v>252</v>
      </c>
      <c r="D321" s="126" t="s">
        <v>250</v>
      </c>
      <c r="E321" s="119">
        <v>8000</v>
      </c>
      <c r="F321" s="119">
        <v>8000</v>
      </c>
      <c r="G321" s="119">
        <v>3243.54</v>
      </c>
      <c r="H321" s="135">
        <f t="shared" si="45"/>
        <v>0.40544249999999998</v>
      </c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5.75" customHeight="1" x14ac:dyDescent="0.25">
      <c r="A322" s="117"/>
      <c r="B322" s="118">
        <v>3431</v>
      </c>
      <c r="C322" s="118" t="s">
        <v>137</v>
      </c>
      <c r="D322" s="126" t="s">
        <v>250</v>
      </c>
      <c r="E322" s="119">
        <v>8000</v>
      </c>
      <c r="F322" s="119">
        <v>8000</v>
      </c>
      <c r="G322" s="119">
        <v>3243.54</v>
      </c>
      <c r="H322" s="135">
        <f t="shared" si="45"/>
        <v>0.40544249999999998</v>
      </c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s="195" customFormat="1" ht="15.75" customHeight="1" x14ac:dyDescent="0.25">
      <c r="A323" s="188"/>
      <c r="B323" s="189" t="s">
        <v>253</v>
      </c>
      <c r="C323" s="189" t="s">
        <v>254</v>
      </c>
      <c r="D323" s="191"/>
      <c r="E323" s="192">
        <f t="shared" ref="E323:F323" si="47">SUM(E325)</f>
        <v>25000</v>
      </c>
      <c r="F323" s="192">
        <f t="shared" si="47"/>
        <v>25000</v>
      </c>
      <c r="G323" s="192">
        <v>0</v>
      </c>
      <c r="H323" s="193">
        <f t="shared" si="45"/>
        <v>0</v>
      </c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</row>
    <row r="324" spans="1:26" ht="15.75" customHeight="1" x14ac:dyDescent="0.25">
      <c r="A324" s="117"/>
      <c r="B324" s="137" t="s">
        <v>255</v>
      </c>
      <c r="C324" s="137"/>
      <c r="D324" s="138"/>
      <c r="E324" s="139">
        <v>25000</v>
      </c>
      <c r="F324" s="139">
        <v>25000</v>
      </c>
      <c r="G324" s="139">
        <v>0</v>
      </c>
      <c r="H324" s="135">
        <f t="shared" si="45"/>
        <v>0</v>
      </c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5.75" customHeight="1" x14ac:dyDescent="0.25">
      <c r="A325" s="117"/>
      <c r="B325" s="140">
        <v>3</v>
      </c>
      <c r="C325" s="140" t="s">
        <v>35</v>
      </c>
      <c r="D325" s="141" t="s">
        <v>214</v>
      </c>
      <c r="E325" s="142">
        <v>25000</v>
      </c>
      <c r="F325" s="142">
        <v>25000</v>
      </c>
      <c r="G325" s="119">
        <v>0</v>
      </c>
      <c r="H325" s="135">
        <f t="shared" si="45"/>
        <v>0</v>
      </c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5.75" customHeight="1" x14ac:dyDescent="0.25">
      <c r="A326" s="117"/>
      <c r="B326" s="118">
        <v>32</v>
      </c>
      <c r="C326" s="118" t="s">
        <v>245</v>
      </c>
      <c r="D326" s="126" t="s">
        <v>214</v>
      </c>
      <c r="E326" s="119">
        <v>25000</v>
      </c>
      <c r="F326" s="119">
        <v>25000</v>
      </c>
      <c r="G326" s="119">
        <v>0</v>
      </c>
      <c r="H326" s="135">
        <f t="shared" si="45"/>
        <v>0</v>
      </c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5.75" customHeight="1" x14ac:dyDescent="0.25">
      <c r="A327" s="117"/>
      <c r="B327" s="118">
        <v>324</v>
      </c>
      <c r="C327" s="118" t="s">
        <v>256</v>
      </c>
      <c r="D327" s="126" t="s">
        <v>214</v>
      </c>
      <c r="E327" s="119">
        <v>25000</v>
      </c>
      <c r="F327" s="119">
        <v>25000</v>
      </c>
      <c r="G327" s="119">
        <v>0</v>
      </c>
      <c r="H327" s="135">
        <f t="shared" si="45"/>
        <v>0</v>
      </c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5.75" customHeight="1" x14ac:dyDescent="0.25">
      <c r="A328" s="117"/>
      <c r="B328" s="118">
        <v>3241</v>
      </c>
      <c r="C328" s="118" t="s">
        <v>257</v>
      </c>
      <c r="D328" s="126" t="s">
        <v>214</v>
      </c>
      <c r="E328" s="119">
        <v>25000</v>
      </c>
      <c r="F328" s="119">
        <v>25000</v>
      </c>
      <c r="G328" s="119">
        <v>0</v>
      </c>
      <c r="H328" s="135">
        <f t="shared" si="45"/>
        <v>0</v>
      </c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s="195" customFormat="1" ht="15.75" customHeight="1" x14ac:dyDescent="0.25">
      <c r="A329" s="188"/>
      <c r="B329" s="189" t="s">
        <v>258</v>
      </c>
      <c r="C329" s="189"/>
      <c r="D329" s="191"/>
      <c r="E329" s="192">
        <f t="shared" ref="E329:F329" si="48">SUM(E331)</f>
        <v>61000</v>
      </c>
      <c r="F329" s="192">
        <f t="shared" si="48"/>
        <v>61000</v>
      </c>
      <c r="G329" s="192">
        <v>23477.68</v>
      </c>
      <c r="H329" s="193">
        <f t="shared" si="45"/>
        <v>0.38488</v>
      </c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</row>
    <row r="330" spans="1:26" ht="15.75" customHeight="1" x14ac:dyDescent="0.25">
      <c r="A330" s="117"/>
      <c r="B330" s="118" t="s">
        <v>259</v>
      </c>
      <c r="C330" s="118"/>
      <c r="D330" s="126"/>
      <c r="E330" s="119">
        <v>61000</v>
      </c>
      <c r="F330" s="119">
        <v>61000</v>
      </c>
      <c r="G330" s="119">
        <v>23477.68</v>
      </c>
      <c r="H330" s="135">
        <f t="shared" si="45"/>
        <v>0.38488</v>
      </c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5.75" customHeight="1" x14ac:dyDescent="0.25">
      <c r="A331" s="117"/>
      <c r="B331" s="118">
        <v>3</v>
      </c>
      <c r="C331" s="118" t="s">
        <v>35</v>
      </c>
      <c r="D331" s="126" t="s">
        <v>214</v>
      </c>
      <c r="E331" s="119">
        <v>61000</v>
      </c>
      <c r="F331" s="119">
        <v>61000</v>
      </c>
      <c r="G331" s="119">
        <v>23477.68</v>
      </c>
      <c r="H331" s="135">
        <f t="shared" si="45"/>
        <v>0.38488</v>
      </c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5.75" customHeight="1" x14ac:dyDescent="0.25">
      <c r="A332" s="117"/>
      <c r="B332" s="118">
        <v>32</v>
      </c>
      <c r="C332" s="118" t="s">
        <v>245</v>
      </c>
      <c r="D332" s="126" t="s">
        <v>214</v>
      </c>
      <c r="E332" s="119">
        <v>61000</v>
      </c>
      <c r="F332" s="119">
        <v>61000</v>
      </c>
      <c r="G332" s="119">
        <v>23477.68</v>
      </c>
      <c r="H332" s="135">
        <f t="shared" si="45"/>
        <v>0.38488</v>
      </c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5.75" customHeight="1" x14ac:dyDescent="0.25">
      <c r="A333" s="117"/>
      <c r="B333" s="118">
        <v>324</v>
      </c>
      <c r="C333" s="118" t="s">
        <v>256</v>
      </c>
      <c r="D333" s="126" t="s">
        <v>214</v>
      </c>
      <c r="E333" s="119">
        <v>61000</v>
      </c>
      <c r="F333" s="119">
        <v>61000</v>
      </c>
      <c r="G333" s="119">
        <v>23477.68</v>
      </c>
      <c r="H333" s="135">
        <f t="shared" si="45"/>
        <v>0.38488</v>
      </c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5.75" customHeight="1" x14ac:dyDescent="0.25">
      <c r="A334" s="117"/>
      <c r="B334" s="118">
        <v>3241</v>
      </c>
      <c r="C334" s="118" t="s">
        <v>257</v>
      </c>
      <c r="D334" s="126" t="s">
        <v>214</v>
      </c>
      <c r="E334" s="119">
        <v>61000</v>
      </c>
      <c r="F334" s="119">
        <v>61000</v>
      </c>
      <c r="G334" s="119">
        <v>23477.68</v>
      </c>
      <c r="H334" s="135">
        <f t="shared" si="45"/>
        <v>0.38488</v>
      </c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s="195" customFormat="1" ht="15.75" customHeight="1" x14ac:dyDescent="0.25">
      <c r="A335" s="188"/>
      <c r="B335" s="189" t="s">
        <v>260</v>
      </c>
      <c r="C335" s="189"/>
      <c r="D335" s="191"/>
      <c r="E335" s="192">
        <f t="shared" ref="E335:F335" si="49">SUM(E337)</f>
        <v>35000</v>
      </c>
      <c r="F335" s="192">
        <f t="shared" si="49"/>
        <v>35000</v>
      </c>
      <c r="G335" s="192">
        <v>17728.669999999998</v>
      </c>
      <c r="H335" s="193">
        <f t="shared" si="45"/>
        <v>0.50653342857142847</v>
      </c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</row>
    <row r="336" spans="1:26" ht="15.75" customHeight="1" x14ac:dyDescent="0.25">
      <c r="A336" s="117"/>
      <c r="B336" s="118" t="s">
        <v>261</v>
      </c>
      <c r="C336" s="118"/>
      <c r="D336" s="126"/>
      <c r="E336" s="119">
        <v>35000</v>
      </c>
      <c r="F336" s="119">
        <v>35000</v>
      </c>
      <c r="G336" s="119">
        <v>17728.669999999998</v>
      </c>
      <c r="H336" s="135">
        <f t="shared" si="45"/>
        <v>0.50653342857142847</v>
      </c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5.75" customHeight="1" x14ac:dyDescent="0.25">
      <c r="A337" s="117"/>
      <c r="B337" s="118">
        <v>3</v>
      </c>
      <c r="C337" s="118" t="s">
        <v>262</v>
      </c>
      <c r="D337" s="126" t="s">
        <v>250</v>
      </c>
      <c r="E337" s="119">
        <v>35000</v>
      </c>
      <c r="F337" s="119">
        <v>35000</v>
      </c>
      <c r="G337" s="119">
        <v>17728.669999999998</v>
      </c>
      <c r="H337" s="135">
        <f t="shared" si="45"/>
        <v>0.50653342857142847</v>
      </c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5.75" customHeight="1" x14ac:dyDescent="0.25">
      <c r="A338" s="117"/>
      <c r="B338" s="118">
        <v>32</v>
      </c>
      <c r="C338" s="118" t="s">
        <v>245</v>
      </c>
      <c r="D338" s="126" t="s">
        <v>250</v>
      </c>
      <c r="E338" s="119">
        <v>35000</v>
      </c>
      <c r="F338" s="119">
        <v>35000</v>
      </c>
      <c r="G338" s="119">
        <v>17728.669999999998</v>
      </c>
      <c r="H338" s="135">
        <f t="shared" si="45"/>
        <v>0.50653342857142847</v>
      </c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5.75" customHeight="1" x14ac:dyDescent="0.25">
      <c r="A339" s="117"/>
      <c r="B339" s="118">
        <v>323</v>
      </c>
      <c r="C339" s="118" t="s">
        <v>241</v>
      </c>
      <c r="D339" s="126" t="s">
        <v>250</v>
      </c>
      <c r="E339" s="119">
        <v>35000</v>
      </c>
      <c r="F339" s="119">
        <v>35000</v>
      </c>
      <c r="G339" s="119">
        <v>17728.669999999998</v>
      </c>
      <c r="H339" s="135">
        <f t="shared" si="45"/>
        <v>0.50653342857142847</v>
      </c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5.75" customHeight="1" x14ac:dyDescent="0.25">
      <c r="A340" s="117"/>
      <c r="B340" s="118">
        <v>3239</v>
      </c>
      <c r="C340" s="118" t="s">
        <v>125</v>
      </c>
      <c r="D340" s="126" t="s">
        <v>250</v>
      </c>
      <c r="E340" s="119">
        <v>35000</v>
      </c>
      <c r="F340" s="119">
        <v>35000</v>
      </c>
      <c r="G340" s="119">
        <v>17728.669999999998</v>
      </c>
      <c r="H340" s="135">
        <f t="shared" si="45"/>
        <v>0.50653342857142847</v>
      </c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s="195" customFormat="1" ht="15.75" customHeight="1" x14ac:dyDescent="0.25">
      <c r="A341" s="188"/>
      <c r="B341" s="189" t="s">
        <v>263</v>
      </c>
      <c r="C341" s="189"/>
      <c r="D341" s="191"/>
      <c r="E341" s="192">
        <f t="shared" ref="E341:F341" si="50">SUM(E343)</f>
        <v>55000</v>
      </c>
      <c r="F341" s="192">
        <f t="shared" si="50"/>
        <v>55000</v>
      </c>
      <c r="G341" s="192">
        <v>3771.94</v>
      </c>
      <c r="H341" s="193">
        <f t="shared" si="45"/>
        <v>6.8580727272727279E-2</v>
      </c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</row>
    <row r="342" spans="1:26" ht="15.75" customHeight="1" x14ac:dyDescent="0.25">
      <c r="A342" s="117"/>
      <c r="B342" s="118" t="s">
        <v>209</v>
      </c>
      <c r="C342" s="118"/>
      <c r="D342" s="126"/>
      <c r="E342" s="119">
        <v>55000</v>
      </c>
      <c r="F342" s="119">
        <v>55000</v>
      </c>
      <c r="G342" s="119">
        <v>3771.94</v>
      </c>
      <c r="H342" s="135">
        <f t="shared" si="45"/>
        <v>6.8580727272727279E-2</v>
      </c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5.75" customHeight="1" x14ac:dyDescent="0.25">
      <c r="A343" s="117"/>
      <c r="B343" s="118">
        <v>3</v>
      </c>
      <c r="C343" s="118" t="s">
        <v>35</v>
      </c>
      <c r="D343" s="126" t="s">
        <v>214</v>
      </c>
      <c r="E343" s="119">
        <f t="shared" ref="E343:F343" si="51">SUM(E344)</f>
        <v>55000</v>
      </c>
      <c r="F343" s="119">
        <f t="shared" si="51"/>
        <v>55000</v>
      </c>
      <c r="G343" s="119">
        <v>3771.94</v>
      </c>
      <c r="H343" s="135">
        <f t="shared" si="45"/>
        <v>6.8580727272727279E-2</v>
      </c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5.75" customHeight="1" x14ac:dyDescent="0.25">
      <c r="A344" s="117"/>
      <c r="B344" s="118">
        <v>32</v>
      </c>
      <c r="C344" s="118" t="s">
        <v>245</v>
      </c>
      <c r="D344" s="126" t="s">
        <v>214</v>
      </c>
      <c r="E344" s="119">
        <f t="shared" ref="E344:F344" si="52">SUM(E345)</f>
        <v>55000</v>
      </c>
      <c r="F344" s="119">
        <f t="shared" si="52"/>
        <v>55000</v>
      </c>
      <c r="G344" s="119">
        <v>3771.94</v>
      </c>
      <c r="H344" s="135">
        <f t="shared" si="45"/>
        <v>6.8580727272727279E-2</v>
      </c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5.75" customHeight="1" x14ac:dyDescent="0.25">
      <c r="A345" s="117"/>
      <c r="B345" s="118">
        <v>329</v>
      </c>
      <c r="C345" s="118" t="s">
        <v>133</v>
      </c>
      <c r="D345" s="126" t="s">
        <v>214</v>
      </c>
      <c r="E345" s="119">
        <v>55000</v>
      </c>
      <c r="F345" s="119">
        <v>55000</v>
      </c>
      <c r="G345" s="119">
        <v>3771.94</v>
      </c>
      <c r="H345" s="135">
        <f t="shared" si="45"/>
        <v>6.8580727272727279E-2</v>
      </c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5.75" customHeight="1" x14ac:dyDescent="0.25">
      <c r="A346" s="117"/>
      <c r="B346" s="118">
        <v>3291</v>
      </c>
      <c r="C346" s="118" t="s">
        <v>264</v>
      </c>
      <c r="D346" s="126" t="s">
        <v>214</v>
      </c>
      <c r="E346" s="119">
        <v>55000</v>
      </c>
      <c r="F346" s="119">
        <v>55000</v>
      </c>
      <c r="G346" s="119">
        <v>3771.94</v>
      </c>
      <c r="H346" s="135">
        <f t="shared" si="45"/>
        <v>6.8580727272727279E-2</v>
      </c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s="195" customFormat="1" ht="15.75" customHeight="1" x14ac:dyDescent="0.25">
      <c r="A347" s="188"/>
      <c r="B347" s="189" t="s">
        <v>265</v>
      </c>
      <c r="C347" s="189"/>
      <c r="D347" s="191"/>
      <c r="E347" s="192">
        <f t="shared" ref="E347:F347" si="53">SUM(E349)</f>
        <v>34000</v>
      </c>
      <c r="F347" s="192">
        <f t="shared" si="53"/>
        <v>34000</v>
      </c>
      <c r="G347" s="192">
        <v>15716.4</v>
      </c>
      <c r="H347" s="193">
        <f t="shared" si="45"/>
        <v>0.4622470588235294</v>
      </c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</row>
    <row r="348" spans="1:26" ht="15.75" customHeight="1" x14ac:dyDescent="0.25">
      <c r="A348" s="117"/>
      <c r="B348" s="118" t="s">
        <v>209</v>
      </c>
      <c r="C348" s="118"/>
      <c r="D348" s="126"/>
      <c r="E348" s="119">
        <v>34000</v>
      </c>
      <c r="F348" s="119">
        <v>34000</v>
      </c>
      <c r="G348" s="119">
        <v>15716.4</v>
      </c>
      <c r="H348" s="135">
        <f t="shared" si="45"/>
        <v>0.4622470588235294</v>
      </c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5.75" customHeight="1" x14ac:dyDescent="0.25">
      <c r="A349" s="117"/>
      <c r="B349" s="118">
        <v>3</v>
      </c>
      <c r="C349" s="118" t="s">
        <v>35</v>
      </c>
      <c r="D349" s="126" t="s">
        <v>214</v>
      </c>
      <c r="E349" s="119">
        <f t="shared" ref="E349:F349" si="54">SUM(E350)</f>
        <v>34000</v>
      </c>
      <c r="F349" s="119">
        <f t="shared" si="54"/>
        <v>34000</v>
      </c>
      <c r="G349" s="119">
        <v>15716.4</v>
      </c>
      <c r="H349" s="135">
        <f t="shared" si="45"/>
        <v>0.4622470588235294</v>
      </c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5.75" customHeight="1" x14ac:dyDescent="0.25">
      <c r="A350" s="117"/>
      <c r="B350" s="118">
        <v>32</v>
      </c>
      <c r="C350" s="118" t="s">
        <v>245</v>
      </c>
      <c r="D350" s="126" t="s">
        <v>214</v>
      </c>
      <c r="E350" s="119">
        <f t="shared" ref="E350:F350" si="55">SUM(E351)</f>
        <v>34000</v>
      </c>
      <c r="F350" s="119">
        <f t="shared" si="55"/>
        <v>34000</v>
      </c>
      <c r="G350" s="119">
        <v>15716.4</v>
      </c>
      <c r="H350" s="135">
        <f t="shared" si="45"/>
        <v>0.4622470588235294</v>
      </c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5.75" customHeight="1" x14ac:dyDescent="0.25">
      <c r="A351" s="117"/>
      <c r="B351" s="118">
        <v>329</v>
      </c>
      <c r="C351" s="118" t="s">
        <v>133</v>
      </c>
      <c r="D351" s="126" t="s">
        <v>214</v>
      </c>
      <c r="E351" s="119">
        <v>34000</v>
      </c>
      <c r="F351" s="119">
        <v>34000</v>
      </c>
      <c r="G351" s="119">
        <v>15716.4</v>
      </c>
      <c r="H351" s="135">
        <f t="shared" si="45"/>
        <v>0.4622470588235294</v>
      </c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5.75" customHeight="1" x14ac:dyDescent="0.25">
      <c r="A352" s="117"/>
      <c r="B352" s="118">
        <v>3291</v>
      </c>
      <c r="C352" s="118" t="s">
        <v>264</v>
      </c>
      <c r="D352" s="126" t="s">
        <v>214</v>
      </c>
      <c r="E352" s="119">
        <v>34000</v>
      </c>
      <c r="F352" s="119">
        <v>34000</v>
      </c>
      <c r="G352" s="119">
        <v>15716.4</v>
      </c>
      <c r="H352" s="135">
        <f t="shared" si="45"/>
        <v>0.4622470588235294</v>
      </c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s="195" customFormat="1" ht="15.75" customHeight="1" x14ac:dyDescent="0.25">
      <c r="A353" s="188"/>
      <c r="B353" s="189" t="s">
        <v>266</v>
      </c>
      <c r="C353" s="189"/>
      <c r="D353" s="191"/>
      <c r="E353" s="192">
        <f t="shared" ref="E353:F353" si="56">SUM(E355)</f>
        <v>22200</v>
      </c>
      <c r="F353" s="192">
        <f t="shared" si="56"/>
        <v>22200</v>
      </c>
      <c r="G353" s="192">
        <v>0</v>
      </c>
      <c r="H353" s="193">
        <f t="shared" si="45"/>
        <v>0</v>
      </c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</row>
    <row r="354" spans="1:26" ht="15.75" customHeight="1" x14ac:dyDescent="0.25">
      <c r="A354" s="117"/>
      <c r="B354" s="118" t="s">
        <v>209</v>
      </c>
      <c r="C354" s="118"/>
      <c r="D354" s="126"/>
      <c r="E354" s="119">
        <v>22000</v>
      </c>
      <c r="F354" s="119">
        <v>22000</v>
      </c>
      <c r="G354" s="119">
        <v>0</v>
      </c>
      <c r="H354" s="135">
        <f t="shared" si="45"/>
        <v>0</v>
      </c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5.75" customHeight="1" x14ac:dyDescent="0.25">
      <c r="A355" s="117"/>
      <c r="B355" s="118">
        <v>3</v>
      </c>
      <c r="C355" s="118" t="s">
        <v>35</v>
      </c>
      <c r="D355" s="126" t="s">
        <v>214</v>
      </c>
      <c r="E355" s="119">
        <f t="shared" ref="E355:F355" si="57">SUM(E356)</f>
        <v>22200</v>
      </c>
      <c r="F355" s="119">
        <f t="shared" si="57"/>
        <v>22200</v>
      </c>
      <c r="G355" s="119">
        <v>0</v>
      </c>
      <c r="H355" s="135">
        <f t="shared" si="45"/>
        <v>0</v>
      </c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5.75" customHeight="1" x14ac:dyDescent="0.25">
      <c r="A356" s="117"/>
      <c r="B356" s="118">
        <v>38</v>
      </c>
      <c r="C356" s="118" t="s">
        <v>267</v>
      </c>
      <c r="D356" s="126" t="s">
        <v>214</v>
      </c>
      <c r="E356" s="119">
        <f t="shared" ref="E356:F356" si="58">SUM(E357)</f>
        <v>22200</v>
      </c>
      <c r="F356" s="119">
        <f t="shared" si="58"/>
        <v>22200</v>
      </c>
      <c r="G356" s="119">
        <v>0</v>
      </c>
      <c r="H356" s="135">
        <f t="shared" si="45"/>
        <v>0</v>
      </c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5.75" customHeight="1" x14ac:dyDescent="0.25">
      <c r="A357" s="117"/>
      <c r="B357" s="118">
        <v>381</v>
      </c>
      <c r="C357" s="118" t="s">
        <v>150</v>
      </c>
      <c r="D357" s="126" t="s">
        <v>214</v>
      </c>
      <c r="E357" s="119">
        <v>22200</v>
      </c>
      <c r="F357" s="119">
        <v>22200</v>
      </c>
      <c r="G357" s="119">
        <v>0</v>
      </c>
      <c r="H357" s="135">
        <f t="shared" si="45"/>
        <v>0</v>
      </c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s="195" customFormat="1" ht="15.75" customHeight="1" x14ac:dyDescent="0.25">
      <c r="A358" s="188"/>
      <c r="B358" s="189" t="s">
        <v>268</v>
      </c>
      <c r="C358" s="189"/>
      <c r="D358" s="191"/>
      <c r="E358" s="192">
        <f t="shared" ref="E358:F358" si="59">SUM(E360)</f>
        <v>60000</v>
      </c>
      <c r="F358" s="192">
        <f t="shared" si="59"/>
        <v>60000</v>
      </c>
      <c r="G358" s="192">
        <v>60349.85</v>
      </c>
      <c r="H358" s="193">
        <f t="shared" si="45"/>
        <v>1.0058308333333332</v>
      </c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</row>
    <row r="359" spans="1:26" ht="15.75" customHeight="1" x14ac:dyDescent="0.25">
      <c r="A359" s="117"/>
      <c r="B359" s="118" t="s">
        <v>269</v>
      </c>
      <c r="C359" s="120"/>
      <c r="D359" s="125"/>
      <c r="E359" s="119">
        <v>60000</v>
      </c>
      <c r="F359" s="119">
        <v>60000</v>
      </c>
      <c r="G359" s="119">
        <v>60349.85</v>
      </c>
      <c r="H359" s="135">
        <f t="shared" si="45"/>
        <v>1.0058308333333332</v>
      </c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5.75" customHeight="1" x14ac:dyDescent="0.25">
      <c r="A360" s="117"/>
      <c r="B360" s="118">
        <v>4</v>
      </c>
      <c r="C360" s="118" t="s">
        <v>36</v>
      </c>
      <c r="D360" s="126" t="s">
        <v>214</v>
      </c>
      <c r="E360" s="119">
        <f t="shared" ref="E360:F360" si="60">SUM(E361)</f>
        <v>60000</v>
      </c>
      <c r="F360" s="119">
        <f t="shared" si="60"/>
        <v>60000</v>
      </c>
      <c r="G360" s="119">
        <v>60349.85</v>
      </c>
      <c r="H360" s="135">
        <f t="shared" si="45"/>
        <v>1.0058308333333332</v>
      </c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5.75" customHeight="1" x14ac:dyDescent="0.25">
      <c r="A361" s="117"/>
      <c r="B361" s="118">
        <v>42</v>
      </c>
      <c r="C361" s="118" t="s">
        <v>225</v>
      </c>
      <c r="D361" s="126" t="s">
        <v>214</v>
      </c>
      <c r="E361" s="119">
        <f t="shared" ref="E361:F361" si="61">SUM(E362)</f>
        <v>60000</v>
      </c>
      <c r="F361" s="119">
        <f t="shared" si="61"/>
        <v>60000</v>
      </c>
      <c r="G361" s="119">
        <v>60349.85</v>
      </c>
      <c r="H361" s="135">
        <f t="shared" si="45"/>
        <v>1.0058308333333332</v>
      </c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5.75" customHeight="1" x14ac:dyDescent="0.25">
      <c r="A362" s="117"/>
      <c r="B362" s="118">
        <v>422</v>
      </c>
      <c r="C362" s="118" t="s">
        <v>270</v>
      </c>
      <c r="D362" s="126" t="s">
        <v>214</v>
      </c>
      <c r="E362" s="119">
        <v>60000</v>
      </c>
      <c r="F362" s="119">
        <v>60000</v>
      </c>
      <c r="G362" s="119">
        <v>60349.85</v>
      </c>
      <c r="H362" s="135">
        <f t="shared" si="45"/>
        <v>1.0058308333333332</v>
      </c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5.75" customHeight="1" x14ac:dyDescent="0.25">
      <c r="A363" s="117"/>
      <c r="B363" s="118">
        <v>4221</v>
      </c>
      <c r="C363" s="118" t="s">
        <v>167</v>
      </c>
      <c r="D363" s="126" t="s">
        <v>214</v>
      </c>
      <c r="E363" s="119">
        <v>60000</v>
      </c>
      <c r="F363" s="119">
        <v>60000</v>
      </c>
      <c r="G363" s="119">
        <v>60349.85</v>
      </c>
      <c r="H363" s="135">
        <f t="shared" si="45"/>
        <v>1.0058308333333332</v>
      </c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s="195" customFormat="1" ht="15.75" customHeight="1" x14ac:dyDescent="0.25">
      <c r="A364" s="188"/>
      <c r="B364" s="189" t="s">
        <v>271</v>
      </c>
      <c r="C364" s="189"/>
      <c r="D364" s="191"/>
      <c r="E364" s="192">
        <f t="shared" ref="E364:F364" si="62">SUM(E366)</f>
        <v>30000</v>
      </c>
      <c r="F364" s="192">
        <f t="shared" si="62"/>
        <v>30000</v>
      </c>
      <c r="G364" s="192">
        <v>0</v>
      </c>
      <c r="H364" s="193">
        <f t="shared" si="45"/>
        <v>0</v>
      </c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</row>
    <row r="365" spans="1:26" ht="15.75" customHeight="1" x14ac:dyDescent="0.25">
      <c r="A365" s="117"/>
      <c r="B365" s="118" t="s">
        <v>272</v>
      </c>
      <c r="C365" s="118"/>
      <c r="D365" s="126"/>
      <c r="E365" s="119">
        <v>30000</v>
      </c>
      <c r="F365" s="119">
        <v>30000</v>
      </c>
      <c r="G365" s="119">
        <v>0</v>
      </c>
      <c r="H365" s="135">
        <f t="shared" si="45"/>
        <v>0</v>
      </c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5.75" customHeight="1" x14ac:dyDescent="0.25">
      <c r="A366" s="117"/>
      <c r="B366" s="118">
        <v>3</v>
      </c>
      <c r="C366" s="118" t="s">
        <v>35</v>
      </c>
      <c r="D366" s="126" t="s">
        <v>250</v>
      </c>
      <c r="E366" s="119">
        <v>30000</v>
      </c>
      <c r="F366" s="119">
        <v>30000</v>
      </c>
      <c r="G366" s="119">
        <v>0</v>
      </c>
      <c r="H366" s="135">
        <f t="shared" si="45"/>
        <v>0</v>
      </c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5.75" customHeight="1" x14ac:dyDescent="0.25">
      <c r="A367" s="117"/>
      <c r="B367" s="118">
        <v>34</v>
      </c>
      <c r="C367" s="118" t="s">
        <v>251</v>
      </c>
      <c r="D367" s="126" t="s">
        <v>250</v>
      </c>
      <c r="E367" s="119">
        <v>30000</v>
      </c>
      <c r="F367" s="119">
        <v>30000</v>
      </c>
      <c r="G367" s="119">
        <v>0</v>
      </c>
      <c r="H367" s="135">
        <f t="shared" si="45"/>
        <v>0</v>
      </c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5.75" customHeight="1" x14ac:dyDescent="0.25">
      <c r="A368" s="117"/>
      <c r="B368" s="118">
        <v>342</v>
      </c>
      <c r="C368" s="118" t="s">
        <v>273</v>
      </c>
      <c r="D368" s="126" t="s">
        <v>250</v>
      </c>
      <c r="E368" s="119">
        <v>30000</v>
      </c>
      <c r="F368" s="119">
        <v>30000</v>
      </c>
      <c r="G368" s="119">
        <v>0</v>
      </c>
      <c r="H368" s="135">
        <f t="shared" si="45"/>
        <v>0</v>
      </c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5.75" customHeight="1" x14ac:dyDescent="0.25">
      <c r="A369" s="117"/>
      <c r="B369" s="118">
        <v>3422</v>
      </c>
      <c r="C369" s="118" t="s">
        <v>274</v>
      </c>
      <c r="D369" s="126" t="s">
        <v>250</v>
      </c>
      <c r="E369" s="119">
        <v>30000</v>
      </c>
      <c r="F369" s="119">
        <v>30000</v>
      </c>
      <c r="G369" s="119">
        <v>0</v>
      </c>
      <c r="H369" s="135">
        <f t="shared" si="45"/>
        <v>0</v>
      </c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s="195" customFormat="1" ht="16.5" customHeight="1" x14ac:dyDescent="0.25">
      <c r="A370" s="188"/>
      <c r="B370" s="189" t="s">
        <v>275</v>
      </c>
      <c r="C370" s="189"/>
      <c r="D370" s="191"/>
      <c r="E370" s="192">
        <f t="shared" ref="E370:F370" si="63">SUM(E373)</f>
        <v>0</v>
      </c>
      <c r="F370" s="192">
        <f t="shared" si="63"/>
        <v>0</v>
      </c>
      <c r="G370" s="192">
        <v>0</v>
      </c>
      <c r="H370" s="193">
        <v>0</v>
      </c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</row>
    <row r="371" spans="1:26" ht="15.75" customHeight="1" x14ac:dyDescent="0.25">
      <c r="A371" s="117"/>
      <c r="B371" s="118" t="s">
        <v>209</v>
      </c>
      <c r="C371" s="118"/>
      <c r="D371" s="126"/>
      <c r="E371" s="119">
        <v>0</v>
      </c>
      <c r="F371" s="119">
        <v>0</v>
      </c>
      <c r="G371" s="119">
        <v>0</v>
      </c>
      <c r="H371" s="135">
        <v>0</v>
      </c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5.75" customHeight="1" x14ac:dyDescent="0.25">
      <c r="A372" s="117"/>
      <c r="B372" s="118" t="s">
        <v>276</v>
      </c>
      <c r="C372" s="118" t="s">
        <v>277</v>
      </c>
      <c r="D372" s="126"/>
      <c r="E372" s="119">
        <v>0</v>
      </c>
      <c r="F372" s="119">
        <v>0</v>
      </c>
      <c r="G372" s="119">
        <v>0</v>
      </c>
      <c r="H372" s="135">
        <v>0</v>
      </c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5.75" customHeight="1" x14ac:dyDescent="0.25">
      <c r="A373" s="117"/>
      <c r="B373" s="118">
        <v>5</v>
      </c>
      <c r="C373" s="118" t="s">
        <v>278</v>
      </c>
      <c r="D373" s="126" t="s">
        <v>250</v>
      </c>
      <c r="E373" s="119">
        <v>0</v>
      </c>
      <c r="F373" s="119">
        <v>0</v>
      </c>
      <c r="G373" s="119">
        <v>0</v>
      </c>
      <c r="H373" s="135">
        <v>0</v>
      </c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5.75" customHeight="1" x14ac:dyDescent="0.25">
      <c r="A374" s="117"/>
      <c r="B374" s="118">
        <v>54</v>
      </c>
      <c r="C374" s="118" t="s">
        <v>279</v>
      </c>
      <c r="D374" s="126" t="s">
        <v>250</v>
      </c>
      <c r="E374" s="119">
        <v>0</v>
      </c>
      <c r="F374" s="119">
        <v>0</v>
      </c>
      <c r="G374" s="119">
        <v>0</v>
      </c>
      <c r="H374" s="135">
        <v>0</v>
      </c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5.75" customHeight="1" x14ac:dyDescent="0.25">
      <c r="A375" s="117"/>
      <c r="B375" s="118">
        <v>544</v>
      </c>
      <c r="C375" s="118" t="s">
        <v>280</v>
      </c>
      <c r="D375" s="126" t="s">
        <v>250</v>
      </c>
      <c r="E375" s="119">
        <v>0</v>
      </c>
      <c r="F375" s="119">
        <v>0</v>
      </c>
      <c r="G375" s="119">
        <v>0</v>
      </c>
      <c r="H375" s="135">
        <v>0</v>
      </c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5.75" customHeight="1" x14ac:dyDescent="0.25">
      <c r="A376" s="117"/>
      <c r="B376" s="121" t="s">
        <v>281</v>
      </c>
      <c r="C376" s="121"/>
      <c r="D376" s="122"/>
      <c r="E376" s="130">
        <f>SUM(E377,E383,E389,E395)</f>
        <v>170000</v>
      </c>
      <c r="F376" s="130">
        <f>SUM(F377,F383,F389,F395)</f>
        <v>170000</v>
      </c>
      <c r="G376" s="130">
        <f>SUM(G377,G383,G389,G395)</f>
        <v>107180</v>
      </c>
      <c r="H376" s="131">
        <f t="shared" ref="H376:H382" si="64">G376/E376</f>
        <v>0.63047058823529412</v>
      </c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s="195" customFormat="1" ht="15.75" customHeight="1" x14ac:dyDescent="0.25">
      <c r="A377" s="188"/>
      <c r="B377" s="189" t="s">
        <v>282</v>
      </c>
      <c r="C377" s="189"/>
      <c r="D377" s="191"/>
      <c r="E377" s="192">
        <f t="shared" ref="E377:F377" si="65">SUM(E379)</f>
        <v>140000</v>
      </c>
      <c r="F377" s="192">
        <f t="shared" si="65"/>
        <v>140000</v>
      </c>
      <c r="G377" s="192">
        <v>97000</v>
      </c>
      <c r="H377" s="193">
        <f t="shared" si="64"/>
        <v>0.69285714285714284</v>
      </c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</row>
    <row r="378" spans="1:26" ht="15.75" customHeight="1" x14ac:dyDescent="0.25">
      <c r="A378" s="117"/>
      <c r="B378" s="118" t="s">
        <v>209</v>
      </c>
      <c r="C378" s="118"/>
      <c r="D378" s="126"/>
      <c r="E378" s="119">
        <v>140000</v>
      </c>
      <c r="F378" s="119">
        <v>140000</v>
      </c>
      <c r="G378" s="119">
        <v>97000</v>
      </c>
      <c r="H378" s="135">
        <f t="shared" si="64"/>
        <v>0.69285714285714284</v>
      </c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5.75" customHeight="1" x14ac:dyDescent="0.25">
      <c r="A379" s="117"/>
      <c r="B379" s="118">
        <v>3</v>
      </c>
      <c r="C379" s="118" t="s">
        <v>35</v>
      </c>
      <c r="D379" s="126" t="s">
        <v>283</v>
      </c>
      <c r="E379" s="119">
        <f t="shared" ref="E379:F379" si="66">SUM(E380)</f>
        <v>140000</v>
      </c>
      <c r="F379" s="119">
        <f t="shared" si="66"/>
        <v>140000</v>
      </c>
      <c r="G379" s="119">
        <v>97000</v>
      </c>
      <c r="H379" s="135">
        <f t="shared" si="64"/>
        <v>0.69285714285714284</v>
      </c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5.75" customHeight="1" x14ac:dyDescent="0.25">
      <c r="A380" s="117"/>
      <c r="B380" s="118">
        <v>38</v>
      </c>
      <c r="C380" s="118" t="s">
        <v>284</v>
      </c>
      <c r="D380" s="126" t="s">
        <v>283</v>
      </c>
      <c r="E380" s="119">
        <f t="shared" ref="E380:F380" si="67">SUM(E381)</f>
        <v>140000</v>
      </c>
      <c r="F380" s="119">
        <f t="shared" si="67"/>
        <v>140000</v>
      </c>
      <c r="G380" s="119">
        <v>97000</v>
      </c>
      <c r="H380" s="135">
        <f t="shared" si="64"/>
        <v>0.69285714285714284</v>
      </c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5.75" customHeight="1" x14ac:dyDescent="0.25">
      <c r="A381" s="117"/>
      <c r="B381" s="118">
        <v>381</v>
      </c>
      <c r="C381" s="118" t="s">
        <v>150</v>
      </c>
      <c r="D381" s="126" t="s">
        <v>283</v>
      </c>
      <c r="E381" s="119">
        <v>140000</v>
      </c>
      <c r="F381" s="119">
        <v>140000</v>
      </c>
      <c r="G381" s="119">
        <v>97000</v>
      </c>
      <c r="H381" s="135">
        <f t="shared" si="64"/>
        <v>0.69285714285714284</v>
      </c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5.75" customHeight="1" x14ac:dyDescent="0.25">
      <c r="A382" s="117"/>
      <c r="B382" s="118">
        <v>3811</v>
      </c>
      <c r="C382" s="118" t="s">
        <v>150</v>
      </c>
      <c r="D382" s="126" t="s">
        <v>283</v>
      </c>
      <c r="E382" s="119">
        <v>140000</v>
      </c>
      <c r="F382" s="119">
        <v>140000</v>
      </c>
      <c r="G382" s="119">
        <v>97000</v>
      </c>
      <c r="H382" s="135">
        <f t="shared" si="64"/>
        <v>0.69285714285714284</v>
      </c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s="195" customFormat="1" ht="15.75" customHeight="1" x14ac:dyDescent="0.25">
      <c r="A383" s="188"/>
      <c r="B383" s="189" t="s">
        <v>285</v>
      </c>
      <c r="C383" s="189"/>
      <c r="D383" s="191"/>
      <c r="E383" s="192">
        <f t="shared" ref="E383:F383" si="68">SUM(E385)</f>
        <v>15000</v>
      </c>
      <c r="F383" s="192">
        <f t="shared" si="68"/>
        <v>15000</v>
      </c>
      <c r="G383" s="192">
        <v>7680</v>
      </c>
      <c r="H383" s="193">
        <f t="shared" ref="H383:H414" si="69">G383/E383</f>
        <v>0.51200000000000001</v>
      </c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</row>
    <row r="384" spans="1:26" ht="15.75" customHeight="1" x14ac:dyDescent="0.25">
      <c r="A384" s="117"/>
      <c r="B384" s="118" t="s">
        <v>209</v>
      </c>
      <c r="C384" s="118"/>
      <c r="D384" s="126"/>
      <c r="E384" s="119">
        <v>15000</v>
      </c>
      <c r="F384" s="119">
        <v>15000</v>
      </c>
      <c r="G384" s="119">
        <v>7680</v>
      </c>
      <c r="H384" s="135">
        <f t="shared" si="69"/>
        <v>0.51200000000000001</v>
      </c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5.75" customHeight="1" x14ac:dyDescent="0.25">
      <c r="A385" s="117"/>
      <c r="B385" s="118">
        <v>3</v>
      </c>
      <c r="C385" s="118" t="s">
        <v>35</v>
      </c>
      <c r="D385" s="126" t="s">
        <v>283</v>
      </c>
      <c r="E385" s="119">
        <f t="shared" ref="E385:F385" si="70">SUM(E386)</f>
        <v>15000</v>
      </c>
      <c r="F385" s="119">
        <f t="shared" si="70"/>
        <v>15000</v>
      </c>
      <c r="G385" s="119">
        <v>7680</v>
      </c>
      <c r="H385" s="135">
        <f t="shared" si="69"/>
        <v>0.51200000000000001</v>
      </c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5.75" customHeight="1" x14ac:dyDescent="0.25">
      <c r="A386" s="117"/>
      <c r="B386" s="118">
        <v>34</v>
      </c>
      <c r="C386" s="118" t="s">
        <v>251</v>
      </c>
      <c r="D386" s="126" t="s">
        <v>283</v>
      </c>
      <c r="E386" s="119">
        <f t="shared" ref="E386:F386" si="71">SUM(E387)</f>
        <v>15000</v>
      </c>
      <c r="F386" s="119">
        <f t="shared" si="71"/>
        <v>15000</v>
      </c>
      <c r="G386" s="119">
        <v>7680</v>
      </c>
      <c r="H386" s="135">
        <f t="shared" si="69"/>
        <v>0.51200000000000001</v>
      </c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5.75" customHeight="1" x14ac:dyDescent="0.25">
      <c r="A387" s="117"/>
      <c r="B387" s="118">
        <v>343</v>
      </c>
      <c r="C387" s="118" t="s">
        <v>252</v>
      </c>
      <c r="D387" s="126" t="s">
        <v>283</v>
      </c>
      <c r="E387" s="119">
        <v>15000</v>
      </c>
      <c r="F387" s="119">
        <v>15000</v>
      </c>
      <c r="G387" s="119">
        <v>7680</v>
      </c>
      <c r="H387" s="135">
        <f t="shared" si="69"/>
        <v>0.51200000000000001</v>
      </c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5.75" customHeight="1" x14ac:dyDescent="0.25">
      <c r="A388" s="117"/>
      <c r="B388" s="118">
        <v>3434</v>
      </c>
      <c r="C388" s="118" t="s">
        <v>286</v>
      </c>
      <c r="D388" s="126" t="s">
        <v>283</v>
      </c>
      <c r="E388" s="119">
        <v>15000</v>
      </c>
      <c r="F388" s="119">
        <v>15000</v>
      </c>
      <c r="G388" s="119">
        <v>7680</v>
      </c>
      <c r="H388" s="135">
        <f t="shared" si="69"/>
        <v>0.51200000000000001</v>
      </c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s="195" customFormat="1" ht="15.75" customHeight="1" x14ac:dyDescent="0.25">
      <c r="A389" s="188"/>
      <c r="B389" s="189" t="s">
        <v>287</v>
      </c>
      <c r="C389" s="189"/>
      <c r="D389" s="191"/>
      <c r="E389" s="192">
        <f t="shared" ref="E389:F389" si="72">SUM(E391)</f>
        <v>13000</v>
      </c>
      <c r="F389" s="192">
        <f t="shared" si="72"/>
        <v>13000</v>
      </c>
      <c r="G389" s="192">
        <v>2500</v>
      </c>
      <c r="H389" s="193">
        <f t="shared" si="69"/>
        <v>0.19230769230769232</v>
      </c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</row>
    <row r="390" spans="1:26" ht="15.75" customHeight="1" x14ac:dyDescent="0.25">
      <c r="A390" s="117"/>
      <c r="B390" s="118" t="s">
        <v>209</v>
      </c>
      <c r="C390" s="118"/>
      <c r="D390" s="126"/>
      <c r="E390" s="119">
        <v>13000</v>
      </c>
      <c r="F390" s="119">
        <v>13000</v>
      </c>
      <c r="G390" s="119">
        <v>2500</v>
      </c>
      <c r="H390" s="135">
        <f t="shared" si="69"/>
        <v>0.19230769230769232</v>
      </c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5.75" customHeight="1" x14ac:dyDescent="0.25">
      <c r="A391" s="117"/>
      <c r="B391" s="118">
        <v>3</v>
      </c>
      <c r="C391" s="118" t="s">
        <v>35</v>
      </c>
      <c r="D391" s="126" t="s">
        <v>283</v>
      </c>
      <c r="E391" s="119">
        <f t="shared" ref="E391:F391" si="73">SUM(E392)</f>
        <v>13000</v>
      </c>
      <c r="F391" s="119">
        <f t="shared" si="73"/>
        <v>13000</v>
      </c>
      <c r="G391" s="119">
        <v>2500</v>
      </c>
      <c r="H391" s="135">
        <f t="shared" si="69"/>
        <v>0.19230769230769232</v>
      </c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5.75" customHeight="1" x14ac:dyDescent="0.25">
      <c r="A392" s="117"/>
      <c r="B392" s="118">
        <v>34</v>
      </c>
      <c r="C392" s="118" t="s">
        <v>251</v>
      </c>
      <c r="D392" s="126" t="s">
        <v>283</v>
      </c>
      <c r="E392" s="119">
        <f t="shared" ref="E392:F392" si="74">SUM(E393)</f>
        <v>13000</v>
      </c>
      <c r="F392" s="119">
        <f t="shared" si="74"/>
        <v>13000</v>
      </c>
      <c r="G392" s="119">
        <v>2500</v>
      </c>
      <c r="H392" s="135">
        <f t="shared" si="69"/>
        <v>0.19230769230769232</v>
      </c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5.75" customHeight="1" x14ac:dyDescent="0.25">
      <c r="A393" s="117"/>
      <c r="B393" s="118">
        <v>343</v>
      </c>
      <c r="C393" s="118" t="s">
        <v>288</v>
      </c>
      <c r="D393" s="126" t="s">
        <v>283</v>
      </c>
      <c r="E393" s="119">
        <v>13000</v>
      </c>
      <c r="F393" s="119">
        <v>13000</v>
      </c>
      <c r="G393" s="119">
        <v>2500</v>
      </c>
      <c r="H393" s="135">
        <f t="shared" si="69"/>
        <v>0.19230769230769232</v>
      </c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5.75" customHeight="1" x14ac:dyDescent="0.25">
      <c r="A394" s="117"/>
      <c r="B394" s="118">
        <v>3434</v>
      </c>
      <c r="C394" s="118" t="s">
        <v>267</v>
      </c>
      <c r="D394" s="126" t="s">
        <v>283</v>
      </c>
      <c r="E394" s="119">
        <v>13000</v>
      </c>
      <c r="F394" s="119">
        <v>13000</v>
      </c>
      <c r="G394" s="119">
        <v>2500</v>
      </c>
      <c r="H394" s="135">
        <f t="shared" si="69"/>
        <v>0.19230769230769232</v>
      </c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s="195" customFormat="1" ht="15.75" customHeight="1" x14ac:dyDescent="0.25">
      <c r="A395" s="188"/>
      <c r="B395" s="189" t="s">
        <v>289</v>
      </c>
      <c r="C395" s="189"/>
      <c r="D395" s="191"/>
      <c r="E395" s="192">
        <f t="shared" ref="E395:F395" si="75">SUM(E397)</f>
        <v>2000</v>
      </c>
      <c r="F395" s="192">
        <f t="shared" si="75"/>
        <v>2000</v>
      </c>
      <c r="G395" s="192">
        <v>0</v>
      </c>
      <c r="H395" s="193">
        <f t="shared" si="69"/>
        <v>0</v>
      </c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</row>
    <row r="396" spans="1:26" ht="15.75" customHeight="1" x14ac:dyDescent="0.25">
      <c r="A396" s="117"/>
      <c r="B396" s="118" t="s">
        <v>209</v>
      </c>
      <c r="C396" s="118"/>
      <c r="D396" s="126"/>
      <c r="E396" s="119">
        <v>2000</v>
      </c>
      <c r="F396" s="119">
        <v>2000</v>
      </c>
      <c r="G396" s="119">
        <v>0</v>
      </c>
      <c r="H396" s="135">
        <f t="shared" si="69"/>
        <v>0</v>
      </c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5.75" customHeight="1" x14ac:dyDescent="0.25">
      <c r="A397" s="117"/>
      <c r="B397" s="118">
        <v>3</v>
      </c>
      <c r="C397" s="118" t="s">
        <v>35</v>
      </c>
      <c r="D397" s="126" t="s">
        <v>283</v>
      </c>
      <c r="E397" s="119">
        <f t="shared" ref="E397:F397" si="76">SUM(E398)</f>
        <v>2000</v>
      </c>
      <c r="F397" s="119">
        <f t="shared" si="76"/>
        <v>2000</v>
      </c>
      <c r="G397" s="119">
        <v>0</v>
      </c>
      <c r="H397" s="135">
        <f t="shared" si="69"/>
        <v>0</v>
      </c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5.75" customHeight="1" x14ac:dyDescent="0.25">
      <c r="A398" s="117"/>
      <c r="B398" s="118">
        <v>38</v>
      </c>
      <c r="C398" s="118" t="s">
        <v>267</v>
      </c>
      <c r="D398" s="126" t="s">
        <v>283</v>
      </c>
      <c r="E398" s="119">
        <f t="shared" ref="E398:F398" si="77">SUM(E399)</f>
        <v>2000</v>
      </c>
      <c r="F398" s="119">
        <f t="shared" si="77"/>
        <v>2000</v>
      </c>
      <c r="G398" s="119">
        <v>0</v>
      </c>
      <c r="H398" s="135">
        <f t="shared" si="69"/>
        <v>0</v>
      </c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5.75" customHeight="1" x14ac:dyDescent="0.25">
      <c r="A399" s="117"/>
      <c r="B399" s="118">
        <v>381</v>
      </c>
      <c r="C399" s="118" t="s">
        <v>150</v>
      </c>
      <c r="D399" s="126" t="s">
        <v>283</v>
      </c>
      <c r="E399" s="119">
        <v>2000</v>
      </c>
      <c r="F399" s="119">
        <v>2000</v>
      </c>
      <c r="G399" s="119">
        <v>0</v>
      </c>
      <c r="H399" s="135">
        <f t="shared" si="69"/>
        <v>0</v>
      </c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5.75" customHeight="1" x14ac:dyDescent="0.25">
      <c r="A400" s="117"/>
      <c r="B400" s="118">
        <v>3811</v>
      </c>
      <c r="C400" s="118" t="s">
        <v>290</v>
      </c>
      <c r="D400" s="126" t="s">
        <v>283</v>
      </c>
      <c r="E400" s="119">
        <v>2000</v>
      </c>
      <c r="F400" s="119">
        <v>2000</v>
      </c>
      <c r="G400" s="119">
        <v>0</v>
      </c>
      <c r="H400" s="135">
        <f t="shared" si="69"/>
        <v>0</v>
      </c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31.5" customHeight="1" x14ac:dyDescent="0.25">
      <c r="A401" s="117"/>
      <c r="B401" s="143" t="s">
        <v>291</v>
      </c>
      <c r="C401" s="144" t="s">
        <v>292</v>
      </c>
      <c r="D401" s="122"/>
      <c r="E401" s="130">
        <f t="shared" ref="E401:G401" si="78">SUM(E402)</f>
        <v>20000</v>
      </c>
      <c r="F401" s="130">
        <f t="shared" si="78"/>
        <v>20000</v>
      </c>
      <c r="G401" s="130">
        <f t="shared" si="78"/>
        <v>11512.5</v>
      </c>
      <c r="H401" s="131">
        <f t="shared" si="69"/>
        <v>0.57562500000000005</v>
      </c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s="195" customFormat="1" ht="15.75" customHeight="1" x14ac:dyDescent="0.25">
      <c r="A402" s="188"/>
      <c r="B402" s="189" t="s">
        <v>293</v>
      </c>
      <c r="C402" s="189"/>
      <c r="D402" s="191"/>
      <c r="E402" s="192">
        <f t="shared" ref="E402:F402" si="79">SUM(E404)</f>
        <v>20000</v>
      </c>
      <c r="F402" s="192">
        <f t="shared" si="79"/>
        <v>20000</v>
      </c>
      <c r="G402" s="192">
        <v>11512.5</v>
      </c>
      <c r="H402" s="193">
        <f t="shared" si="69"/>
        <v>0.57562500000000005</v>
      </c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</row>
    <row r="403" spans="1:26" ht="15.75" customHeight="1" x14ac:dyDescent="0.25">
      <c r="A403" s="117"/>
      <c r="B403" s="118" t="s">
        <v>294</v>
      </c>
      <c r="C403" s="118"/>
      <c r="D403" s="126" t="s">
        <v>295</v>
      </c>
      <c r="E403" s="119">
        <v>20000</v>
      </c>
      <c r="F403" s="119">
        <v>20000</v>
      </c>
      <c r="G403" s="119">
        <v>11512.5</v>
      </c>
      <c r="H403" s="135">
        <f t="shared" si="69"/>
        <v>0.57562500000000005</v>
      </c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5.75" customHeight="1" x14ac:dyDescent="0.25">
      <c r="A404" s="117"/>
      <c r="B404" s="118">
        <v>3</v>
      </c>
      <c r="C404" s="118" t="s">
        <v>35</v>
      </c>
      <c r="D404" s="126" t="s">
        <v>295</v>
      </c>
      <c r="E404" s="119">
        <f t="shared" ref="E404:F404" si="80">SUM(E405)</f>
        <v>20000</v>
      </c>
      <c r="F404" s="119">
        <f t="shared" si="80"/>
        <v>20000</v>
      </c>
      <c r="G404" s="119">
        <v>11512.5</v>
      </c>
      <c r="H404" s="135">
        <f t="shared" si="69"/>
        <v>0.57562500000000005</v>
      </c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5.75" customHeight="1" x14ac:dyDescent="0.25">
      <c r="A405" s="117"/>
      <c r="B405" s="118">
        <v>32</v>
      </c>
      <c r="C405" s="118" t="s">
        <v>296</v>
      </c>
      <c r="D405" s="126" t="s">
        <v>295</v>
      </c>
      <c r="E405" s="119">
        <f t="shared" ref="E405:F405" si="81">SUM(E406)</f>
        <v>20000</v>
      </c>
      <c r="F405" s="119">
        <f t="shared" si="81"/>
        <v>20000</v>
      </c>
      <c r="G405" s="119">
        <v>11512.5</v>
      </c>
      <c r="H405" s="135">
        <f t="shared" si="69"/>
        <v>0.57562500000000005</v>
      </c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5.75" customHeight="1" x14ac:dyDescent="0.25">
      <c r="A406" s="117"/>
      <c r="B406" s="118">
        <v>323</v>
      </c>
      <c r="C406" s="118" t="s">
        <v>241</v>
      </c>
      <c r="D406" s="126" t="s">
        <v>295</v>
      </c>
      <c r="E406" s="119">
        <v>20000</v>
      </c>
      <c r="F406" s="119">
        <v>20000</v>
      </c>
      <c r="G406" s="119">
        <v>11512.5</v>
      </c>
      <c r="H406" s="135">
        <f t="shared" si="69"/>
        <v>0.57562500000000005</v>
      </c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5.75" customHeight="1" x14ac:dyDescent="0.25">
      <c r="A407" s="117"/>
      <c r="B407" s="118">
        <v>3232</v>
      </c>
      <c r="C407" s="118" t="s">
        <v>297</v>
      </c>
      <c r="D407" s="126" t="s">
        <v>298</v>
      </c>
      <c r="E407" s="119">
        <v>20000</v>
      </c>
      <c r="F407" s="119">
        <v>20000</v>
      </c>
      <c r="G407" s="119">
        <v>11512.5</v>
      </c>
      <c r="H407" s="135">
        <f t="shared" si="69"/>
        <v>0.57562500000000005</v>
      </c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5.75" customHeight="1" x14ac:dyDescent="0.25">
      <c r="A408" s="117"/>
      <c r="B408" s="121" t="s">
        <v>299</v>
      </c>
      <c r="C408" s="121"/>
      <c r="D408" s="122"/>
      <c r="E408" s="130">
        <f t="shared" ref="E408:F408" si="82">SUM(E409)</f>
        <v>30000</v>
      </c>
      <c r="F408" s="130">
        <f t="shared" si="82"/>
        <v>30000</v>
      </c>
      <c r="G408" s="130">
        <v>0</v>
      </c>
      <c r="H408" s="131">
        <f t="shared" si="69"/>
        <v>0</v>
      </c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s="195" customFormat="1" ht="15.75" customHeight="1" x14ac:dyDescent="0.25">
      <c r="A409" s="188"/>
      <c r="B409" s="189" t="s">
        <v>300</v>
      </c>
      <c r="C409" s="189"/>
      <c r="D409" s="191"/>
      <c r="E409" s="192">
        <f t="shared" ref="E409:F409" si="83">SUM(E411)</f>
        <v>30000</v>
      </c>
      <c r="F409" s="192">
        <f t="shared" si="83"/>
        <v>30000</v>
      </c>
      <c r="G409" s="192">
        <v>0</v>
      </c>
      <c r="H409" s="193">
        <f t="shared" si="69"/>
        <v>0</v>
      </c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</row>
    <row r="410" spans="1:26" ht="15.75" customHeight="1" x14ac:dyDescent="0.25">
      <c r="A410" s="117"/>
      <c r="B410" s="118" t="s">
        <v>209</v>
      </c>
      <c r="C410" s="118"/>
      <c r="D410" s="126"/>
      <c r="E410" s="119">
        <v>30000</v>
      </c>
      <c r="F410" s="119">
        <v>30000</v>
      </c>
      <c r="G410" s="119">
        <v>0</v>
      </c>
      <c r="H410" s="135">
        <f t="shared" si="69"/>
        <v>0</v>
      </c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5.75" customHeight="1" x14ac:dyDescent="0.25">
      <c r="A411" s="117"/>
      <c r="B411" s="118">
        <v>3</v>
      </c>
      <c r="C411" s="118" t="s">
        <v>35</v>
      </c>
      <c r="D411" s="126" t="s">
        <v>301</v>
      </c>
      <c r="E411" s="119">
        <f t="shared" ref="E411:F411" si="84">SUM(E412)</f>
        <v>30000</v>
      </c>
      <c r="F411" s="119">
        <f t="shared" si="84"/>
        <v>30000</v>
      </c>
      <c r="G411" s="119">
        <v>0</v>
      </c>
      <c r="H411" s="135">
        <f t="shared" si="69"/>
        <v>0</v>
      </c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5.75" customHeight="1" x14ac:dyDescent="0.25">
      <c r="A412" s="117"/>
      <c r="B412" s="118">
        <v>37</v>
      </c>
      <c r="C412" s="118" t="s">
        <v>202</v>
      </c>
      <c r="D412" s="126" t="s">
        <v>301</v>
      </c>
      <c r="E412" s="119">
        <f t="shared" ref="E412:F412" si="85">SUM(E413)</f>
        <v>30000</v>
      </c>
      <c r="F412" s="119">
        <f t="shared" si="85"/>
        <v>30000</v>
      </c>
      <c r="G412" s="119">
        <v>0</v>
      </c>
      <c r="H412" s="135">
        <f t="shared" si="69"/>
        <v>0</v>
      </c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5.75" customHeight="1" x14ac:dyDescent="0.25">
      <c r="A413" s="117"/>
      <c r="B413" s="118">
        <v>372</v>
      </c>
      <c r="C413" s="118" t="s">
        <v>302</v>
      </c>
      <c r="D413" s="126" t="s">
        <v>301</v>
      </c>
      <c r="E413" s="119">
        <v>30000</v>
      </c>
      <c r="F413" s="119">
        <v>30000</v>
      </c>
      <c r="G413" s="119">
        <v>0</v>
      </c>
      <c r="H413" s="135">
        <f t="shared" si="69"/>
        <v>0</v>
      </c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5.75" customHeight="1" x14ac:dyDescent="0.25">
      <c r="A414" s="117"/>
      <c r="B414" s="118">
        <v>3721</v>
      </c>
      <c r="C414" s="118" t="s">
        <v>303</v>
      </c>
      <c r="D414" s="126" t="s">
        <v>301</v>
      </c>
      <c r="E414" s="119">
        <v>30000</v>
      </c>
      <c r="F414" s="119">
        <v>30000</v>
      </c>
      <c r="G414" s="119">
        <v>0</v>
      </c>
      <c r="H414" s="135">
        <f t="shared" si="69"/>
        <v>0</v>
      </c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5.75" customHeight="1" x14ac:dyDescent="0.25">
      <c r="A415" s="117"/>
      <c r="B415" s="121" t="s">
        <v>304</v>
      </c>
      <c r="C415" s="121"/>
      <c r="D415" s="122"/>
      <c r="E415" s="130">
        <f>SUM(E416,E426,E432,E438,E444,E450,E456,E462,E468,E474,E482,E488,E494)</f>
        <v>2049000</v>
      </c>
      <c r="F415" s="130">
        <f>SUM(F416,F426,F432,F438,F444,F450,F456,F462,F468,F474,F482,F488,F494)</f>
        <v>2049000</v>
      </c>
      <c r="G415" s="130">
        <f>SUM(G416,G426,G432,G438,G444,G450,G456,G462,G468,G474,G482,G488,G494)</f>
        <v>271878.39999999997</v>
      </c>
      <c r="H415" s="131">
        <f t="shared" ref="H415:H481" si="86">G415/E415</f>
        <v>0.13268833577354805</v>
      </c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s="195" customFormat="1" ht="15.75" customHeight="1" x14ac:dyDescent="0.25">
      <c r="A416" s="188"/>
      <c r="B416" s="189" t="s">
        <v>305</v>
      </c>
      <c r="C416" s="189"/>
      <c r="D416" s="191"/>
      <c r="E416" s="192">
        <f t="shared" ref="E416:G416" si="87">SUM(E418,E422)</f>
        <v>169000</v>
      </c>
      <c r="F416" s="192">
        <f t="shared" si="87"/>
        <v>169000</v>
      </c>
      <c r="G416" s="192">
        <f t="shared" si="87"/>
        <v>25969.23</v>
      </c>
      <c r="H416" s="193">
        <f t="shared" si="86"/>
        <v>0.15366408284023669</v>
      </c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</row>
    <row r="417" spans="1:26" ht="15.75" customHeight="1" x14ac:dyDescent="0.25">
      <c r="A417" s="117"/>
      <c r="B417" s="118" t="s">
        <v>306</v>
      </c>
      <c r="C417" s="118"/>
      <c r="D417" s="126"/>
      <c r="E417" s="119">
        <v>169000</v>
      </c>
      <c r="F417" s="119">
        <v>169000</v>
      </c>
      <c r="G417" s="119">
        <v>25969.23</v>
      </c>
      <c r="H417" s="135">
        <f t="shared" si="86"/>
        <v>0.15366408284023669</v>
      </c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5.75" customHeight="1" x14ac:dyDescent="0.25">
      <c r="A418" s="117"/>
      <c r="B418" s="118">
        <v>3</v>
      </c>
      <c r="C418" s="118" t="s">
        <v>35</v>
      </c>
      <c r="D418" s="126" t="s">
        <v>307</v>
      </c>
      <c r="E418" s="119">
        <f t="shared" ref="E418:F418" si="88">SUM(E419)</f>
        <v>75000</v>
      </c>
      <c r="F418" s="119">
        <f t="shared" si="88"/>
        <v>75000</v>
      </c>
      <c r="G418" s="119">
        <v>15103.6</v>
      </c>
      <c r="H418" s="135">
        <f t="shared" si="86"/>
        <v>0.20138133333333333</v>
      </c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5.75" customHeight="1" x14ac:dyDescent="0.25">
      <c r="A419" s="117"/>
      <c r="B419" s="118">
        <v>32</v>
      </c>
      <c r="C419" s="118" t="s">
        <v>245</v>
      </c>
      <c r="D419" s="126" t="s">
        <v>307</v>
      </c>
      <c r="E419" s="119">
        <f t="shared" ref="E419:F419" si="89">SUM(E420)</f>
        <v>75000</v>
      </c>
      <c r="F419" s="119">
        <f t="shared" si="89"/>
        <v>75000</v>
      </c>
      <c r="G419" s="119">
        <v>15103.6</v>
      </c>
      <c r="H419" s="135">
        <f t="shared" si="86"/>
        <v>0.20138133333333333</v>
      </c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5.75" customHeight="1" x14ac:dyDescent="0.25">
      <c r="A420" s="117"/>
      <c r="B420" s="118">
        <v>322</v>
      </c>
      <c r="C420" s="118" t="s">
        <v>308</v>
      </c>
      <c r="D420" s="126" t="s">
        <v>307</v>
      </c>
      <c r="E420" s="119">
        <v>75000</v>
      </c>
      <c r="F420" s="119">
        <v>75000</v>
      </c>
      <c r="G420" s="119">
        <v>15103.6</v>
      </c>
      <c r="H420" s="135">
        <f t="shared" si="86"/>
        <v>0.20138133333333333</v>
      </c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5.75" customHeight="1" x14ac:dyDescent="0.25">
      <c r="A421" s="117"/>
      <c r="B421" s="118">
        <v>3224</v>
      </c>
      <c r="C421" s="118" t="s">
        <v>309</v>
      </c>
      <c r="D421" s="126" t="s">
        <v>307</v>
      </c>
      <c r="E421" s="119">
        <v>75000</v>
      </c>
      <c r="F421" s="119">
        <v>75000</v>
      </c>
      <c r="G421" s="119">
        <v>15103.6</v>
      </c>
      <c r="H421" s="135">
        <f t="shared" si="86"/>
        <v>0.20138133333333333</v>
      </c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5.75" customHeight="1" x14ac:dyDescent="0.25">
      <c r="A422" s="117"/>
      <c r="B422" s="118">
        <v>3</v>
      </c>
      <c r="C422" s="118" t="s">
        <v>310</v>
      </c>
      <c r="D422" s="126" t="s">
        <v>307</v>
      </c>
      <c r="E422" s="119">
        <f t="shared" ref="E422:F422" si="90">SUM(E423)</f>
        <v>94000</v>
      </c>
      <c r="F422" s="119">
        <f t="shared" si="90"/>
        <v>94000</v>
      </c>
      <c r="G422" s="119">
        <v>10865.63</v>
      </c>
      <c r="H422" s="135">
        <f t="shared" si="86"/>
        <v>0.11559180851063829</v>
      </c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5.75" customHeight="1" x14ac:dyDescent="0.25">
      <c r="A423" s="117"/>
      <c r="B423" s="118">
        <v>32</v>
      </c>
      <c r="C423" s="118" t="s">
        <v>245</v>
      </c>
      <c r="D423" s="126" t="s">
        <v>307</v>
      </c>
      <c r="E423" s="119">
        <f t="shared" ref="E423:F423" si="91">SUM(E424)</f>
        <v>94000</v>
      </c>
      <c r="F423" s="119">
        <f t="shared" si="91"/>
        <v>94000</v>
      </c>
      <c r="G423" s="119">
        <v>10865.63</v>
      </c>
      <c r="H423" s="135">
        <f t="shared" si="86"/>
        <v>0.11559180851063829</v>
      </c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5.75" customHeight="1" x14ac:dyDescent="0.25">
      <c r="A424" s="117"/>
      <c r="B424" s="118">
        <v>323</v>
      </c>
      <c r="C424" s="118" t="s">
        <v>241</v>
      </c>
      <c r="D424" s="126" t="s">
        <v>307</v>
      </c>
      <c r="E424" s="119">
        <v>94000</v>
      </c>
      <c r="F424" s="119">
        <v>94000</v>
      </c>
      <c r="G424" s="119">
        <v>10865.63</v>
      </c>
      <c r="H424" s="135">
        <f t="shared" si="86"/>
        <v>0.11559180851063829</v>
      </c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5.75" customHeight="1" x14ac:dyDescent="0.25">
      <c r="A425" s="117"/>
      <c r="B425" s="118">
        <v>3232</v>
      </c>
      <c r="C425" s="118" t="s">
        <v>311</v>
      </c>
      <c r="D425" s="126" t="s">
        <v>307</v>
      </c>
      <c r="E425" s="119">
        <v>94000</v>
      </c>
      <c r="F425" s="119">
        <v>94000</v>
      </c>
      <c r="G425" s="119">
        <v>10865.63</v>
      </c>
      <c r="H425" s="135">
        <f t="shared" si="86"/>
        <v>0.11559180851063829</v>
      </c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s="195" customFormat="1" ht="15.75" customHeight="1" x14ac:dyDescent="0.25">
      <c r="A426" s="188"/>
      <c r="B426" s="189" t="s">
        <v>312</v>
      </c>
      <c r="C426" s="189"/>
      <c r="D426" s="191"/>
      <c r="E426" s="192">
        <f t="shared" ref="E426:F426" si="92">SUM(E428)</f>
        <v>55000</v>
      </c>
      <c r="F426" s="192">
        <f t="shared" si="92"/>
        <v>55000</v>
      </c>
      <c r="G426" s="192">
        <v>0</v>
      </c>
      <c r="H426" s="193">
        <f t="shared" si="86"/>
        <v>0</v>
      </c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</row>
    <row r="427" spans="1:26" ht="15.75" customHeight="1" x14ac:dyDescent="0.25">
      <c r="A427" s="117"/>
      <c r="B427" s="118" t="s">
        <v>313</v>
      </c>
      <c r="C427" s="118"/>
      <c r="D427" s="126"/>
      <c r="E427" s="145">
        <f t="shared" ref="E427:F427" si="93">SUM(E429)</f>
        <v>55000</v>
      </c>
      <c r="F427" s="145">
        <f t="shared" si="93"/>
        <v>55000</v>
      </c>
      <c r="G427" s="145">
        <v>0</v>
      </c>
      <c r="H427" s="131">
        <f t="shared" si="86"/>
        <v>0</v>
      </c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5.75" customHeight="1" x14ac:dyDescent="0.25">
      <c r="A428" s="117"/>
      <c r="B428" s="118">
        <v>3</v>
      </c>
      <c r="C428" s="118" t="s">
        <v>35</v>
      </c>
      <c r="D428" s="126" t="s">
        <v>307</v>
      </c>
      <c r="E428" s="119">
        <f t="shared" ref="E428:F428" si="94">SUM(E429)</f>
        <v>55000</v>
      </c>
      <c r="F428" s="119">
        <f t="shared" si="94"/>
        <v>55000</v>
      </c>
      <c r="G428" s="119">
        <v>0</v>
      </c>
      <c r="H428" s="135">
        <f t="shared" si="86"/>
        <v>0</v>
      </c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5.75" customHeight="1" x14ac:dyDescent="0.25">
      <c r="A429" s="117"/>
      <c r="B429" s="118">
        <v>32</v>
      </c>
      <c r="C429" s="118" t="s">
        <v>296</v>
      </c>
      <c r="D429" s="126" t="s">
        <v>307</v>
      </c>
      <c r="E429" s="119">
        <f t="shared" ref="E429:F429" si="95">SUM(E430)</f>
        <v>55000</v>
      </c>
      <c r="F429" s="119">
        <f t="shared" si="95"/>
        <v>55000</v>
      </c>
      <c r="G429" s="119">
        <v>0</v>
      </c>
      <c r="H429" s="135">
        <f t="shared" si="86"/>
        <v>0</v>
      </c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5.75" customHeight="1" x14ac:dyDescent="0.25">
      <c r="A430" s="117"/>
      <c r="B430" s="118">
        <v>323</v>
      </c>
      <c r="C430" s="118" t="s">
        <v>241</v>
      </c>
      <c r="D430" s="126" t="s">
        <v>307</v>
      </c>
      <c r="E430" s="119">
        <v>55000</v>
      </c>
      <c r="F430" s="119">
        <v>55000</v>
      </c>
      <c r="G430" s="119">
        <v>0</v>
      </c>
      <c r="H430" s="135">
        <f t="shared" si="86"/>
        <v>0</v>
      </c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5.75" customHeight="1" x14ac:dyDescent="0.25">
      <c r="A431" s="117"/>
      <c r="B431" s="118">
        <v>3232</v>
      </c>
      <c r="C431" s="118" t="s">
        <v>314</v>
      </c>
      <c r="D431" s="126" t="s">
        <v>307</v>
      </c>
      <c r="E431" s="119">
        <v>55000</v>
      </c>
      <c r="F431" s="119">
        <v>55000</v>
      </c>
      <c r="G431" s="119">
        <v>0</v>
      </c>
      <c r="H431" s="135">
        <f t="shared" si="86"/>
        <v>0</v>
      </c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s="195" customFormat="1" ht="15.75" customHeight="1" x14ac:dyDescent="0.25">
      <c r="A432" s="188"/>
      <c r="B432" s="189" t="s">
        <v>315</v>
      </c>
      <c r="C432" s="189"/>
      <c r="D432" s="191"/>
      <c r="E432" s="192">
        <f t="shared" ref="E432:F432" si="96">SUM(E434)</f>
        <v>65000</v>
      </c>
      <c r="F432" s="192">
        <f t="shared" si="96"/>
        <v>65000</v>
      </c>
      <c r="G432" s="192">
        <v>16500</v>
      </c>
      <c r="H432" s="193">
        <f t="shared" si="86"/>
        <v>0.25384615384615383</v>
      </c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</row>
    <row r="433" spans="1:26" ht="15.75" customHeight="1" x14ac:dyDescent="0.25">
      <c r="A433" s="117"/>
      <c r="B433" s="118" t="s">
        <v>316</v>
      </c>
      <c r="C433" s="118"/>
      <c r="D433" s="126"/>
      <c r="E433" s="119">
        <f t="shared" ref="E433:F433" si="97">SUM(E434)</f>
        <v>65000</v>
      </c>
      <c r="F433" s="119">
        <f t="shared" si="97"/>
        <v>65000</v>
      </c>
      <c r="G433" s="119">
        <v>16500</v>
      </c>
      <c r="H433" s="135">
        <f t="shared" si="86"/>
        <v>0.25384615384615383</v>
      </c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5.75" customHeight="1" x14ac:dyDescent="0.25">
      <c r="A434" s="117"/>
      <c r="B434" s="118">
        <v>3</v>
      </c>
      <c r="C434" s="118" t="s">
        <v>35</v>
      </c>
      <c r="D434" s="126" t="s">
        <v>307</v>
      </c>
      <c r="E434" s="119">
        <f t="shared" ref="E434:F434" si="98">SUM(E435)</f>
        <v>65000</v>
      </c>
      <c r="F434" s="119">
        <f t="shared" si="98"/>
        <v>65000</v>
      </c>
      <c r="G434" s="119">
        <v>16500</v>
      </c>
      <c r="H434" s="135">
        <f t="shared" si="86"/>
        <v>0.25384615384615383</v>
      </c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5.75" customHeight="1" x14ac:dyDescent="0.25">
      <c r="A435" s="117"/>
      <c r="B435" s="118">
        <v>32</v>
      </c>
      <c r="C435" s="118" t="s">
        <v>245</v>
      </c>
      <c r="D435" s="126" t="s">
        <v>307</v>
      </c>
      <c r="E435" s="119">
        <f t="shared" ref="E435:F435" si="99">SUM(E436)</f>
        <v>65000</v>
      </c>
      <c r="F435" s="119">
        <f t="shared" si="99"/>
        <v>65000</v>
      </c>
      <c r="G435" s="119">
        <v>16500</v>
      </c>
      <c r="H435" s="135">
        <f t="shared" si="86"/>
        <v>0.25384615384615383</v>
      </c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5.75" customHeight="1" x14ac:dyDescent="0.25">
      <c r="A436" s="117"/>
      <c r="B436" s="118">
        <v>323</v>
      </c>
      <c r="C436" s="118" t="s">
        <v>241</v>
      </c>
      <c r="D436" s="126" t="s">
        <v>307</v>
      </c>
      <c r="E436" s="119">
        <v>65000</v>
      </c>
      <c r="F436" s="119">
        <v>65000</v>
      </c>
      <c r="G436" s="119">
        <v>16500</v>
      </c>
      <c r="H436" s="135">
        <f t="shared" si="86"/>
        <v>0.25384615384615383</v>
      </c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5.75" customHeight="1" x14ac:dyDescent="0.25">
      <c r="A437" s="117"/>
      <c r="B437" s="118">
        <v>3232</v>
      </c>
      <c r="C437" s="118" t="s">
        <v>241</v>
      </c>
      <c r="D437" s="126" t="s">
        <v>307</v>
      </c>
      <c r="E437" s="119">
        <v>65000</v>
      </c>
      <c r="F437" s="119">
        <v>65000</v>
      </c>
      <c r="G437" s="119">
        <v>16500</v>
      </c>
      <c r="H437" s="135">
        <f t="shared" si="86"/>
        <v>0.25384615384615383</v>
      </c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s="195" customFormat="1" ht="15.75" customHeight="1" x14ac:dyDescent="0.25">
      <c r="A438" s="188"/>
      <c r="B438" s="189" t="s">
        <v>317</v>
      </c>
      <c r="C438" s="189"/>
      <c r="D438" s="191"/>
      <c r="E438" s="192">
        <f t="shared" ref="E438:F438" si="100">SUM(E440)</f>
        <v>70000</v>
      </c>
      <c r="F438" s="192">
        <f t="shared" si="100"/>
        <v>70000</v>
      </c>
      <c r="G438" s="192">
        <v>40134.379999999997</v>
      </c>
      <c r="H438" s="193">
        <f t="shared" si="86"/>
        <v>0.57334828571428564</v>
      </c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</row>
    <row r="439" spans="1:26" ht="15.75" customHeight="1" x14ac:dyDescent="0.25">
      <c r="A439" s="117"/>
      <c r="B439" s="118" t="s">
        <v>313</v>
      </c>
      <c r="C439" s="118"/>
      <c r="D439" s="126"/>
      <c r="E439" s="119">
        <v>70000</v>
      </c>
      <c r="F439" s="119">
        <v>70000</v>
      </c>
      <c r="G439" s="119">
        <v>40134.379999999997</v>
      </c>
      <c r="H439" s="135">
        <f t="shared" si="86"/>
        <v>0.57334828571428564</v>
      </c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5.75" customHeight="1" x14ac:dyDescent="0.25">
      <c r="A440" s="117"/>
      <c r="B440" s="118">
        <v>3</v>
      </c>
      <c r="C440" s="118" t="s">
        <v>35</v>
      </c>
      <c r="D440" s="126" t="s">
        <v>307</v>
      </c>
      <c r="E440" s="119">
        <f t="shared" ref="E440:F440" si="101">SUM(E441)</f>
        <v>70000</v>
      </c>
      <c r="F440" s="119">
        <f t="shared" si="101"/>
        <v>70000</v>
      </c>
      <c r="G440" s="119">
        <v>40134.379999999997</v>
      </c>
      <c r="H440" s="135">
        <f t="shared" si="86"/>
        <v>0.57334828571428564</v>
      </c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5.75" customHeight="1" x14ac:dyDescent="0.25">
      <c r="A441" s="117"/>
      <c r="B441" s="118">
        <v>32</v>
      </c>
      <c r="C441" s="118" t="s">
        <v>296</v>
      </c>
      <c r="D441" s="126" t="s">
        <v>307</v>
      </c>
      <c r="E441" s="119">
        <f t="shared" ref="E441:F441" si="102">SUM(E442)</f>
        <v>70000</v>
      </c>
      <c r="F441" s="119">
        <f t="shared" si="102"/>
        <v>70000</v>
      </c>
      <c r="G441" s="119">
        <v>40134.379999999997</v>
      </c>
      <c r="H441" s="135">
        <f t="shared" si="86"/>
        <v>0.57334828571428564</v>
      </c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5.75" customHeight="1" x14ac:dyDescent="0.25">
      <c r="A442" s="117"/>
      <c r="B442" s="118">
        <v>323</v>
      </c>
      <c r="C442" s="118" t="s">
        <v>241</v>
      </c>
      <c r="D442" s="126" t="s">
        <v>307</v>
      </c>
      <c r="E442" s="119">
        <v>70000</v>
      </c>
      <c r="F442" s="119">
        <v>70000</v>
      </c>
      <c r="G442" s="119">
        <v>40134.379999999997</v>
      </c>
      <c r="H442" s="135">
        <f t="shared" si="86"/>
        <v>0.57334828571428564</v>
      </c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5.75" customHeight="1" x14ac:dyDescent="0.25">
      <c r="A443" s="117"/>
      <c r="B443" s="118">
        <v>3232</v>
      </c>
      <c r="C443" s="118" t="s">
        <v>241</v>
      </c>
      <c r="D443" s="126" t="s">
        <v>307</v>
      </c>
      <c r="E443" s="119">
        <v>70000</v>
      </c>
      <c r="F443" s="119">
        <v>70000</v>
      </c>
      <c r="G443" s="119">
        <v>40134.379999999997</v>
      </c>
      <c r="H443" s="135">
        <f t="shared" si="86"/>
        <v>0.57334828571428564</v>
      </c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s="195" customFormat="1" ht="15.75" customHeight="1" x14ac:dyDescent="0.25">
      <c r="A444" s="188"/>
      <c r="B444" s="189" t="s">
        <v>318</v>
      </c>
      <c r="C444" s="189" t="s">
        <v>319</v>
      </c>
      <c r="D444" s="191"/>
      <c r="E444" s="192">
        <f t="shared" ref="E444:F444" si="103">SUM(E446)</f>
        <v>25000</v>
      </c>
      <c r="F444" s="192">
        <f t="shared" si="103"/>
        <v>25000</v>
      </c>
      <c r="G444" s="192">
        <v>4677.2</v>
      </c>
      <c r="H444" s="193">
        <f t="shared" si="86"/>
        <v>0.187088</v>
      </c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</row>
    <row r="445" spans="1:26" ht="15.75" customHeight="1" x14ac:dyDescent="0.25">
      <c r="A445" s="117"/>
      <c r="B445" s="118" t="s">
        <v>313</v>
      </c>
      <c r="C445" s="118"/>
      <c r="D445" s="126" t="s">
        <v>307</v>
      </c>
      <c r="E445" s="119">
        <v>25000</v>
      </c>
      <c r="F445" s="119">
        <v>25000</v>
      </c>
      <c r="G445" s="119">
        <v>4677.2</v>
      </c>
      <c r="H445" s="135">
        <f t="shared" si="86"/>
        <v>0.187088</v>
      </c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5.75" customHeight="1" x14ac:dyDescent="0.25">
      <c r="A446" s="117"/>
      <c r="B446" s="118">
        <v>3</v>
      </c>
      <c r="C446" s="118" t="s">
        <v>35</v>
      </c>
      <c r="D446" s="126" t="s">
        <v>307</v>
      </c>
      <c r="E446" s="119">
        <f t="shared" ref="E446:F446" si="104">SUM(E447)</f>
        <v>25000</v>
      </c>
      <c r="F446" s="119">
        <f t="shared" si="104"/>
        <v>25000</v>
      </c>
      <c r="G446" s="119">
        <v>4677.2</v>
      </c>
      <c r="H446" s="135">
        <f t="shared" si="86"/>
        <v>0.187088</v>
      </c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5.75" customHeight="1" x14ac:dyDescent="0.25">
      <c r="A447" s="117"/>
      <c r="B447" s="118">
        <v>32</v>
      </c>
      <c r="C447" s="118" t="s">
        <v>296</v>
      </c>
      <c r="D447" s="126" t="s">
        <v>307</v>
      </c>
      <c r="E447" s="119">
        <f t="shared" ref="E447:F447" si="105">SUM(E448)</f>
        <v>25000</v>
      </c>
      <c r="F447" s="119">
        <f t="shared" si="105"/>
        <v>25000</v>
      </c>
      <c r="G447" s="119">
        <v>4677.2</v>
      </c>
      <c r="H447" s="135">
        <f t="shared" si="86"/>
        <v>0.187088</v>
      </c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5.75" customHeight="1" x14ac:dyDescent="0.25">
      <c r="A448" s="117"/>
      <c r="B448" s="118">
        <v>322</v>
      </c>
      <c r="C448" s="118" t="s">
        <v>308</v>
      </c>
      <c r="D448" s="126" t="s">
        <v>307</v>
      </c>
      <c r="E448" s="119">
        <v>25000</v>
      </c>
      <c r="F448" s="119">
        <v>25000</v>
      </c>
      <c r="G448" s="119">
        <v>4677.2</v>
      </c>
      <c r="H448" s="135">
        <f t="shared" si="86"/>
        <v>0.187088</v>
      </c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5.75" customHeight="1" x14ac:dyDescent="0.25">
      <c r="A449" s="117"/>
      <c r="B449" s="118">
        <v>3224</v>
      </c>
      <c r="C449" s="118" t="s">
        <v>320</v>
      </c>
      <c r="D449" s="126" t="s">
        <v>307</v>
      </c>
      <c r="E449" s="119">
        <v>25000</v>
      </c>
      <c r="F449" s="119">
        <v>25000</v>
      </c>
      <c r="G449" s="119">
        <v>4677.2</v>
      </c>
      <c r="H449" s="135">
        <f t="shared" si="86"/>
        <v>0.187088</v>
      </c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s="195" customFormat="1" ht="15.75" customHeight="1" x14ac:dyDescent="0.25">
      <c r="A450" s="188"/>
      <c r="B450" s="189" t="s">
        <v>321</v>
      </c>
      <c r="C450" s="189" t="s">
        <v>322</v>
      </c>
      <c r="D450" s="191"/>
      <c r="E450" s="192">
        <f t="shared" ref="E450:F450" si="106">SUM(E452)</f>
        <v>15000</v>
      </c>
      <c r="F450" s="192">
        <f t="shared" si="106"/>
        <v>15000</v>
      </c>
      <c r="G450" s="192">
        <v>1012.5</v>
      </c>
      <c r="H450" s="193">
        <f t="shared" si="86"/>
        <v>6.7500000000000004E-2</v>
      </c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</row>
    <row r="451" spans="1:26" ht="15.75" customHeight="1" x14ac:dyDescent="0.25">
      <c r="A451" s="117"/>
      <c r="B451" s="118" t="s">
        <v>313</v>
      </c>
      <c r="C451" s="118"/>
      <c r="D451" s="126" t="s">
        <v>307</v>
      </c>
      <c r="E451" s="119">
        <v>15000</v>
      </c>
      <c r="F451" s="119">
        <v>15000</v>
      </c>
      <c r="G451" s="119">
        <v>1012.5</v>
      </c>
      <c r="H451" s="135">
        <f t="shared" si="86"/>
        <v>6.7500000000000004E-2</v>
      </c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5.75" customHeight="1" x14ac:dyDescent="0.25">
      <c r="A452" s="117"/>
      <c r="B452" s="118">
        <v>3</v>
      </c>
      <c r="C452" s="118" t="s">
        <v>35</v>
      </c>
      <c r="D452" s="126" t="s">
        <v>307</v>
      </c>
      <c r="E452" s="119">
        <f t="shared" ref="E452:F452" si="107">SUM(E453)</f>
        <v>15000</v>
      </c>
      <c r="F452" s="119">
        <f t="shared" si="107"/>
        <v>15000</v>
      </c>
      <c r="G452" s="119">
        <v>1012.5</v>
      </c>
      <c r="H452" s="135">
        <f t="shared" si="86"/>
        <v>6.7500000000000004E-2</v>
      </c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5.75" customHeight="1" x14ac:dyDescent="0.25">
      <c r="A453" s="117"/>
      <c r="B453" s="118">
        <v>32</v>
      </c>
      <c r="C453" s="118" t="s">
        <v>245</v>
      </c>
      <c r="D453" s="126" t="s">
        <v>307</v>
      </c>
      <c r="E453" s="119">
        <f t="shared" ref="E453:F453" si="108">SUM(E454)</f>
        <v>15000</v>
      </c>
      <c r="F453" s="119">
        <f t="shared" si="108"/>
        <v>15000</v>
      </c>
      <c r="G453" s="119">
        <v>1012.5</v>
      </c>
      <c r="H453" s="135">
        <f t="shared" si="86"/>
        <v>6.7500000000000004E-2</v>
      </c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5.75" customHeight="1" x14ac:dyDescent="0.25">
      <c r="A454" s="117"/>
      <c r="B454" s="118">
        <v>322</v>
      </c>
      <c r="C454" s="118" t="s">
        <v>323</v>
      </c>
      <c r="D454" s="126" t="s">
        <v>307</v>
      </c>
      <c r="E454" s="119">
        <v>15000</v>
      </c>
      <c r="F454" s="119">
        <v>15000</v>
      </c>
      <c r="G454" s="119">
        <v>1012.5</v>
      </c>
      <c r="H454" s="135">
        <f t="shared" si="86"/>
        <v>6.7500000000000004E-2</v>
      </c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5.75" customHeight="1" x14ac:dyDescent="0.25">
      <c r="A455" s="117"/>
      <c r="B455" s="118">
        <v>322445</v>
      </c>
      <c r="C455" s="118" t="s">
        <v>324</v>
      </c>
      <c r="D455" s="126" t="s">
        <v>307</v>
      </c>
      <c r="E455" s="119">
        <v>15000</v>
      </c>
      <c r="F455" s="119">
        <v>15000</v>
      </c>
      <c r="G455" s="119">
        <v>1012.5</v>
      </c>
      <c r="H455" s="135">
        <f t="shared" si="86"/>
        <v>6.7500000000000004E-2</v>
      </c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s="195" customFormat="1" ht="15.75" customHeight="1" x14ac:dyDescent="0.25">
      <c r="A456" s="188"/>
      <c r="B456" s="189" t="s">
        <v>325</v>
      </c>
      <c r="C456" s="189"/>
      <c r="D456" s="191"/>
      <c r="E456" s="192">
        <f t="shared" ref="E456:F456" si="109">SUM(E458, )</f>
        <v>1100000</v>
      </c>
      <c r="F456" s="192">
        <f t="shared" si="109"/>
        <v>1100000</v>
      </c>
      <c r="G456" s="192">
        <v>0</v>
      </c>
      <c r="H456" s="193">
        <f t="shared" si="86"/>
        <v>0</v>
      </c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</row>
    <row r="457" spans="1:26" ht="15.75" customHeight="1" x14ac:dyDescent="0.25">
      <c r="A457" s="117"/>
      <c r="B457" s="118" t="s">
        <v>326</v>
      </c>
      <c r="C457" s="118"/>
      <c r="D457" s="126" t="s">
        <v>307</v>
      </c>
      <c r="E457" s="119">
        <v>1100000</v>
      </c>
      <c r="F457" s="119">
        <v>1100000</v>
      </c>
      <c r="G457" s="119">
        <v>0</v>
      </c>
      <c r="H457" s="135">
        <f t="shared" si="86"/>
        <v>0</v>
      </c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5.75" customHeight="1" x14ac:dyDescent="0.25">
      <c r="A458" s="117"/>
      <c r="B458" s="118">
        <v>4</v>
      </c>
      <c r="C458" s="118" t="s">
        <v>36</v>
      </c>
      <c r="D458" s="126" t="s">
        <v>307</v>
      </c>
      <c r="E458" s="119">
        <f t="shared" ref="E458:F458" si="110">SUM(E459)</f>
        <v>1100000</v>
      </c>
      <c r="F458" s="119">
        <f t="shared" si="110"/>
        <v>1100000</v>
      </c>
      <c r="G458" s="119">
        <v>0</v>
      </c>
      <c r="H458" s="135">
        <f t="shared" si="86"/>
        <v>0</v>
      </c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5.75" customHeight="1" x14ac:dyDescent="0.25">
      <c r="A459" s="117"/>
      <c r="B459" s="118">
        <v>42</v>
      </c>
      <c r="C459" s="118" t="s">
        <v>327</v>
      </c>
      <c r="D459" s="126" t="s">
        <v>307</v>
      </c>
      <c r="E459" s="119">
        <f t="shared" ref="E459:F459" si="111">SUM(E460)</f>
        <v>1100000</v>
      </c>
      <c r="F459" s="119">
        <f t="shared" si="111"/>
        <v>1100000</v>
      </c>
      <c r="G459" s="119">
        <v>0</v>
      </c>
      <c r="H459" s="135">
        <f t="shared" si="86"/>
        <v>0</v>
      </c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5.75" customHeight="1" x14ac:dyDescent="0.25">
      <c r="A460" s="117"/>
      <c r="B460" s="118">
        <v>421</v>
      </c>
      <c r="C460" s="118" t="s">
        <v>328</v>
      </c>
      <c r="D460" s="126" t="s">
        <v>307</v>
      </c>
      <c r="E460" s="119">
        <v>1100000</v>
      </c>
      <c r="F460" s="119">
        <v>1100000</v>
      </c>
      <c r="G460" s="119">
        <v>0</v>
      </c>
      <c r="H460" s="135">
        <f t="shared" si="86"/>
        <v>0</v>
      </c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5.75" customHeight="1" x14ac:dyDescent="0.25">
      <c r="A461" s="117"/>
      <c r="B461" s="118">
        <v>4213</v>
      </c>
      <c r="C461" s="118" t="s">
        <v>328</v>
      </c>
      <c r="D461" s="126" t="s">
        <v>307</v>
      </c>
      <c r="E461" s="119">
        <v>1100000</v>
      </c>
      <c r="F461" s="119">
        <v>1100000</v>
      </c>
      <c r="G461" s="119">
        <v>0</v>
      </c>
      <c r="H461" s="135">
        <f t="shared" si="86"/>
        <v>0</v>
      </c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s="195" customFormat="1" ht="15.75" customHeight="1" x14ac:dyDescent="0.25">
      <c r="A462" s="188"/>
      <c r="B462" s="189" t="s">
        <v>329</v>
      </c>
      <c r="C462" s="189"/>
      <c r="D462" s="191"/>
      <c r="E462" s="192">
        <f t="shared" ref="E462:F462" si="112">SUM(E464, )</f>
        <v>100000</v>
      </c>
      <c r="F462" s="192">
        <f t="shared" si="112"/>
        <v>100000</v>
      </c>
      <c r="G462" s="192">
        <v>0</v>
      </c>
      <c r="H462" s="193">
        <f t="shared" si="86"/>
        <v>0</v>
      </c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</row>
    <row r="463" spans="1:26" ht="15.75" customHeight="1" x14ac:dyDescent="0.25">
      <c r="A463" s="117"/>
      <c r="B463" s="118" t="s">
        <v>330</v>
      </c>
      <c r="C463" s="118"/>
      <c r="D463" s="126"/>
      <c r="E463" s="119">
        <v>100000</v>
      </c>
      <c r="F463" s="119">
        <v>100000</v>
      </c>
      <c r="G463" s="119">
        <v>0</v>
      </c>
      <c r="H463" s="135">
        <f t="shared" si="86"/>
        <v>0</v>
      </c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5.75" customHeight="1" x14ac:dyDescent="0.25">
      <c r="A464" s="117"/>
      <c r="B464" s="118">
        <v>4</v>
      </c>
      <c r="C464" s="118" t="s">
        <v>331</v>
      </c>
      <c r="D464" s="126" t="s">
        <v>307</v>
      </c>
      <c r="E464" s="119">
        <v>100000</v>
      </c>
      <c r="F464" s="119">
        <v>100000</v>
      </c>
      <c r="G464" s="119">
        <v>0</v>
      </c>
      <c r="H464" s="135">
        <f t="shared" si="86"/>
        <v>0</v>
      </c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5.75" customHeight="1" x14ac:dyDescent="0.25">
      <c r="A465" s="117"/>
      <c r="B465" s="118">
        <v>42</v>
      </c>
      <c r="C465" s="118" t="s">
        <v>332</v>
      </c>
      <c r="D465" s="126" t="s">
        <v>307</v>
      </c>
      <c r="E465" s="119">
        <v>100000</v>
      </c>
      <c r="F465" s="119">
        <v>100000</v>
      </c>
      <c r="G465" s="119">
        <v>0</v>
      </c>
      <c r="H465" s="135">
        <f t="shared" si="86"/>
        <v>0</v>
      </c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5.75" customHeight="1" x14ac:dyDescent="0.25">
      <c r="A466" s="117"/>
      <c r="B466" s="118">
        <v>421</v>
      </c>
      <c r="C466" s="118" t="s">
        <v>328</v>
      </c>
      <c r="D466" s="126" t="s">
        <v>307</v>
      </c>
      <c r="E466" s="119">
        <v>100000</v>
      </c>
      <c r="F466" s="119">
        <v>100000</v>
      </c>
      <c r="G466" s="119">
        <v>0</v>
      </c>
      <c r="H466" s="135">
        <f t="shared" si="86"/>
        <v>0</v>
      </c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5.75" customHeight="1" x14ac:dyDescent="0.25">
      <c r="A467" s="117"/>
      <c r="B467" s="118">
        <v>4214</v>
      </c>
      <c r="C467" s="118" t="s">
        <v>165</v>
      </c>
      <c r="D467" s="126" t="s">
        <v>307</v>
      </c>
      <c r="E467" s="119">
        <v>100000</v>
      </c>
      <c r="F467" s="119">
        <v>100000</v>
      </c>
      <c r="G467" s="119">
        <v>0</v>
      </c>
      <c r="H467" s="135">
        <f t="shared" si="86"/>
        <v>0</v>
      </c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s="195" customFormat="1" ht="15.75" customHeight="1" x14ac:dyDescent="0.25">
      <c r="A468" s="188"/>
      <c r="B468" s="189" t="s">
        <v>333</v>
      </c>
      <c r="C468" s="189"/>
      <c r="D468" s="191"/>
      <c r="E468" s="192">
        <f t="shared" ref="E468:F468" si="113">SUM(E470)</f>
        <v>80000</v>
      </c>
      <c r="F468" s="192">
        <f t="shared" si="113"/>
        <v>80000</v>
      </c>
      <c r="G468" s="192">
        <v>12615.81</v>
      </c>
      <c r="H468" s="193">
        <f t="shared" si="86"/>
        <v>0.15769762499999998</v>
      </c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</row>
    <row r="469" spans="1:26" ht="15.75" customHeight="1" x14ac:dyDescent="0.25">
      <c r="A469" s="117"/>
      <c r="B469" s="118" t="s">
        <v>334</v>
      </c>
      <c r="C469" s="118"/>
      <c r="D469" s="126"/>
      <c r="E469" s="119">
        <v>80000</v>
      </c>
      <c r="F469" s="119">
        <v>80000</v>
      </c>
      <c r="G469" s="119">
        <v>12615.81</v>
      </c>
      <c r="H469" s="135">
        <f t="shared" si="86"/>
        <v>0.15769762499999998</v>
      </c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5.75" customHeight="1" x14ac:dyDescent="0.25">
      <c r="A470" s="117"/>
      <c r="B470" s="118">
        <v>3</v>
      </c>
      <c r="C470" s="118" t="s">
        <v>35</v>
      </c>
      <c r="D470" s="126" t="s">
        <v>307</v>
      </c>
      <c r="E470" s="119">
        <f t="shared" ref="E470:F470" si="114">SUM(E471)</f>
        <v>80000</v>
      </c>
      <c r="F470" s="119">
        <f t="shared" si="114"/>
        <v>80000</v>
      </c>
      <c r="G470" s="119">
        <v>12615.81</v>
      </c>
      <c r="H470" s="135">
        <f t="shared" si="86"/>
        <v>0.15769762499999998</v>
      </c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5.75" customHeight="1" x14ac:dyDescent="0.25">
      <c r="A471" s="117"/>
      <c r="B471" s="118">
        <v>32</v>
      </c>
      <c r="C471" s="118" t="s">
        <v>296</v>
      </c>
      <c r="D471" s="126" t="s">
        <v>307</v>
      </c>
      <c r="E471" s="119">
        <f t="shared" ref="E471:F471" si="115">SUM(E472)</f>
        <v>80000</v>
      </c>
      <c r="F471" s="119">
        <f t="shared" si="115"/>
        <v>80000</v>
      </c>
      <c r="G471" s="119">
        <v>12615.81</v>
      </c>
      <c r="H471" s="135">
        <f t="shared" si="86"/>
        <v>0.15769762499999998</v>
      </c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5.75" customHeight="1" x14ac:dyDescent="0.25">
      <c r="A472" s="117"/>
      <c r="B472" s="118">
        <v>323</v>
      </c>
      <c r="C472" s="118" t="s">
        <v>241</v>
      </c>
      <c r="D472" s="126" t="s">
        <v>307</v>
      </c>
      <c r="E472" s="119">
        <v>80000</v>
      </c>
      <c r="F472" s="119">
        <v>80000</v>
      </c>
      <c r="G472" s="119">
        <v>12615.81</v>
      </c>
      <c r="H472" s="135">
        <f t="shared" si="86"/>
        <v>0.15769762499999998</v>
      </c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5.75" customHeight="1" x14ac:dyDescent="0.25">
      <c r="A473" s="117"/>
      <c r="B473" s="118">
        <v>3234</v>
      </c>
      <c r="C473" s="118" t="s">
        <v>241</v>
      </c>
      <c r="D473" s="126" t="s">
        <v>307</v>
      </c>
      <c r="E473" s="119">
        <v>80000</v>
      </c>
      <c r="F473" s="119">
        <v>80000</v>
      </c>
      <c r="G473" s="119">
        <v>12615.81</v>
      </c>
      <c r="H473" s="135">
        <f t="shared" si="86"/>
        <v>0.15769762499999998</v>
      </c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s="195" customFormat="1" ht="15.75" customHeight="1" x14ac:dyDescent="0.25">
      <c r="A474" s="188"/>
      <c r="B474" s="189" t="s">
        <v>335</v>
      </c>
      <c r="C474" s="189"/>
      <c r="D474" s="191"/>
      <c r="E474" s="192">
        <f t="shared" ref="E474:F474" si="116">SUM(E476)</f>
        <v>130000</v>
      </c>
      <c r="F474" s="192">
        <f t="shared" si="116"/>
        <v>130000</v>
      </c>
      <c r="G474" s="192">
        <v>72955.59</v>
      </c>
      <c r="H474" s="193">
        <f t="shared" si="86"/>
        <v>0.56119684615384613</v>
      </c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</row>
    <row r="475" spans="1:26" ht="15.75" customHeight="1" x14ac:dyDescent="0.25">
      <c r="A475" s="117"/>
      <c r="B475" s="118" t="s">
        <v>336</v>
      </c>
      <c r="C475" s="118"/>
      <c r="D475" s="126"/>
      <c r="E475" s="119">
        <v>130000</v>
      </c>
      <c r="F475" s="119">
        <v>130000</v>
      </c>
      <c r="G475" s="119">
        <v>72955.59</v>
      </c>
      <c r="H475" s="135">
        <f t="shared" si="86"/>
        <v>0.56119684615384613</v>
      </c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5.75" customHeight="1" x14ac:dyDescent="0.25">
      <c r="A476" s="117"/>
      <c r="B476" s="118">
        <v>3</v>
      </c>
      <c r="C476" s="118" t="s">
        <v>35</v>
      </c>
      <c r="D476" s="126" t="s">
        <v>337</v>
      </c>
      <c r="E476" s="119">
        <f t="shared" ref="E476:F476" si="117">SUM(E477)</f>
        <v>130000</v>
      </c>
      <c r="F476" s="119">
        <f t="shared" si="117"/>
        <v>130000</v>
      </c>
      <c r="G476" s="119">
        <f>SUM(G477,G480)</f>
        <v>72955.59</v>
      </c>
      <c r="H476" s="135">
        <f t="shared" si="86"/>
        <v>0.56119684615384613</v>
      </c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5.75" customHeight="1" x14ac:dyDescent="0.25">
      <c r="A477" s="117"/>
      <c r="B477" s="118">
        <v>32</v>
      </c>
      <c r="C477" s="118" t="s">
        <v>296</v>
      </c>
      <c r="D477" s="126" t="s">
        <v>337</v>
      </c>
      <c r="E477" s="119">
        <v>130000</v>
      </c>
      <c r="F477" s="119">
        <v>130000</v>
      </c>
      <c r="G477" s="119">
        <v>60524.34</v>
      </c>
      <c r="H477" s="135">
        <f t="shared" si="86"/>
        <v>0.46557184615384611</v>
      </c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5.75" customHeight="1" x14ac:dyDescent="0.25">
      <c r="A478" s="117"/>
      <c r="B478" s="118">
        <v>322</v>
      </c>
      <c r="C478" s="118" t="s">
        <v>308</v>
      </c>
      <c r="D478" s="126" t="s">
        <v>337</v>
      </c>
      <c r="E478" s="119">
        <v>100000</v>
      </c>
      <c r="F478" s="119">
        <v>100000</v>
      </c>
      <c r="G478" s="119">
        <v>60524.34</v>
      </c>
      <c r="H478" s="135">
        <f t="shared" si="86"/>
        <v>0.60524339999999999</v>
      </c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5.75" customHeight="1" x14ac:dyDescent="0.25">
      <c r="A479" s="117"/>
      <c r="B479" s="118">
        <v>3224</v>
      </c>
      <c r="C479" s="118" t="s">
        <v>323</v>
      </c>
      <c r="D479" s="126" t="s">
        <v>337</v>
      </c>
      <c r="E479" s="119">
        <v>100000</v>
      </c>
      <c r="F479" s="119">
        <v>100000</v>
      </c>
      <c r="G479" s="119">
        <v>60524.34</v>
      </c>
      <c r="H479" s="135">
        <f t="shared" si="86"/>
        <v>0.60524339999999999</v>
      </c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5.75" customHeight="1" x14ac:dyDescent="0.25">
      <c r="A480" s="117"/>
      <c r="B480" s="118">
        <v>323</v>
      </c>
      <c r="C480" s="118" t="s">
        <v>241</v>
      </c>
      <c r="D480" s="126" t="s">
        <v>337</v>
      </c>
      <c r="E480" s="119">
        <v>30000</v>
      </c>
      <c r="F480" s="119">
        <v>30000</v>
      </c>
      <c r="G480" s="119">
        <v>12431.25</v>
      </c>
      <c r="H480" s="135">
        <f t="shared" si="86"/>
        <v>0.41437499999999999</v>
      </c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5.75" customHeight="1" x14ac:dyDescent="0.25">
      <c r="A481" s="117"/>
      <c r="B481" s="118">
        <v>3232</v>
      </c>
      <c r="C481" s="118" t="s">
        <v>241</v>
      </c>
      <c r="D481" s="126" t="s">
        <v>337</v>
      </c>
      <c r="E481" s="119">
        <v>30000</v>
      </c>
      <c r="F481" s="119">
        <v>30000</v>
      </c>
      <c r="G481" s="119">
        <v>12431.25</v>
      </c>
      <c r="H481" s="135">
        <f t="shared" si="86"/>
        <v>0.41437499999999999</v>
      </c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s="195" customFormat="1" ht="15.75" customHeight="1" x14ac:dyDescent="0.25">
      <c r="A482" s="188"/>
      <c r="B482" s="189" t="s">
        <v>338</v>
      </c>
      <c r="C482" s="189"/>
      <c r="D482" s="191"/>
      <c r="E482" s="192">
        <f t="shared" ref="E482:F482" si="118">SUM(E484)</f>
        <v>120000</v>
      </c>
      <c r="F482" s="192">
        <f t="shared" si="118"/>
        <v>120000</v>
      </c>
      <c r="G482" s="192">
        <v>49506.879999999997</v>
      </c>
      <c r="H482" s="193">
        <f t="shared" ref="H482:H512" si="119">G482/E482</f>
        <v>0.41255733333333333</v>
      </c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</row>
    <row r="483" spans="1:26" ht="15.75" customHeight="1" x14ac:dyDescent="0.25">
      <c r="A483" s="117"/>
      <c r="B483" s="118" t="s">
        <v>339</v>
      </c>
      <c r="C483" s="118"/>
      <c r="D483" s="126"/>
      <c r="E483" s="119">
        <v>120000</v>
      </c>
      <c r="F483" s="119">
        <v>120000</v>
      </c>
      <c r="G483" s="119">
        <v>49506.879999999997</v>
      </c>
      <c r="H483" s="135">
        <f t="shared" si="119"/>
        <v>0.41255733333333333</v>
      </c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5.75" customHeight="1" x14ac:dyDescent="0.25">
      <c r="A484" s="117"/>
      <c r="B484" s="118">
        <v>4</v>
      </c>
      <c r="C484" s="118" t="s">
        <v>340</v>
      </c>
      <c r="D484" s="126" t="s">
        <v>337</v>
      </c>
      <c r="E484" s="119">
        <f t="shared" ref="E484:F484" si="120">SUM(E485)</f>
        <v>120000</v>
      </c>
      <c r="F484" s="119">
        <f t="shared" si="120"/>
        <v>120000</v>
      </c>
      <c r="G484" s="119">
        <v>49506.879999999997</v>
      </c>
      <c r="H484" s="135">
        <f t="shared" si="119"/>
        <v>0.41255733333333333</v>
      </c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5.75" customHeight="1" x14ac:dyDescent="0.25">
      <c r="A485" s="117"/>
      <c r="B485" s="118">
        <v>42</v>
      </c>
      <c r="C485" s="118" t="s">
        <v>341</v>
      </c>
      <c r="D485" s="126" t="s">
        <v>337</v>
      </c>
      <c r="E485" s="119">
        <f t="shared" ref="E485:F485" si="121">SUM(E486)</f>
        <v>120000</v>
      </c>
      <c r="F485" s="119">
        <f t="shared" si="121"/>
        <v>120000</v>
      </c>
      <c r="G485" s="119">
        <v>49506.879999999997</v>
      </c>
      <c r="H485" s="135">
        <f t="shared" si="119"/>
        <v>0.41255733333333333</v>
      </c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5.75" customHeight="1" x14ac:dyDescent="0.25">
      <c r="A486" s="117"/>
      <c r="B486" s="118">
        <v>421</v>
      </c>
      <c r="C486" s="118" t="s">
        <v>328</v>
      </c>
      <c r="D486" s="126" t="s">
        <v>337</v>
      </c>
      <c r="E486" s="119">
        <v>120000</v>
      </c>
      <c r="F486" s="119">
        <v>120000</v>
      </c>
      <c r="G486" s="119">
        <v>49506.879999999997</v>
      </c>
      <c r="H486" s="135">
        <f t="shared" si="119"/>
        <v>0.41255733333333333</v>
      </c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5.75" customHeight="1" x14ac:dyDescent="0.25">
      <c r="A487" s="117"/>
      <c r="B487" s="118">
        <v>4214</v>
      </c>
      <c r="C487" s="118" t="s">
        <v>342</v>
      </c>
      <c r="D487" s="126" t="s">
        <v>337</v>
      </c>
      <c r="E487" s="119">
        <v>120000</v>
      </c>
      <c r="F487" s="119">
        <v>120000</v>
      </c>
      <c r="G487" s="119">
        <v>49506.879999999997</v>
      </c>
      <c r="H487" s="135">
        <f t="shared" si="119"/>
        <v>0.41255733333333333</v>
      </c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s="195" customFormat="1" ht="15.75" customHeight="1" x14ac:dyDescent="0.25">
      <c r="A488" s="188"/>
      <c r="B488" s="189" t="s">
        <v>343</v>
      </c>
      <c r="C488" s="189"/>
      <c r="D488" s="191"/>
      <c r="E488" s="192">
        <f t="shared" ref="E488:F488" si="122">SUM(E490)</f>
        <v>110000</v>
      </c>
      <c r="F488" s="192">
        <f t="shared" si="122"/>
        <v>110000</v>
      </c>
      <c r="G488" s="192">
        <v>46033.2</v>
      </c>
      <c r="H488" s="193">
        <f t="shared" si="119"/>
        <v>0.41848363636363634</v>
      </c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</row>
    <row r="489" spans="1:26" ht="15.75" customHeight="1" x14ac:dyDescent="0.25">
      <c r="A489" s="117"/>
      <c r="B489" s="118" t="s">
        <v>344</v>
      </c>
      <c r="C489" s="118"/>
      <c r="D489" s="126" t="s">
        <v>295</v>
      </c>
      <c r="E489" s="119">
        <v>110000</v>
      </c>
      <c r="F489" s="119">
        <v>110000</v>
      </c>
      <c r="G489" s="119">
        <v>46033.2</v>
      </c>
      <c r="H489" s="135">
        <f t="shared" si="119"/>
        <v>0.41848363636363634</v>
      </c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5.75" customHeight="1" x14ac:dyDescent="0.25">
      <c r="A490" s="117"/>
      <c r="B490" s="118">
        <v>3</v>
      </c>
      <c r="C490" s="118" t="s">
        <v>35</v>
      </c>
      <c r="D490" s="126" t="s">
        <v>295</v>
      </c>
      <c r="E490" s="119">
        <f t="shared" ref="E490:F490" si="123">SUM(E491)</f>
        <v>110000</v>
      </c>
      <c r="F490" s="119">
        <f t="shared" si="123"/>
        <v>110000</v>
      </c>
      <c r="G490" s="119">
        <v>46033.2</v>
      </c>
      <c r="H490" s="135">
        <f t="shared" si="119"/>
        <v>0.41848363636363634</v>
      </c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5.75" customHeight="1" x14ac:dyDescent="0.25">
      <c r="A491" s="117"/>
      <c r="B491" s="118">
        <v>32</v>
      </c>
      <c r="C491" s="118" t="s">
        <v>296</v>
      </c>
      <c r="D491" s="126" t="s">
        <v>295</v>
      </c>
      <c r="E491" s="119">
        <f t="shared" ref="E491:F491" si="124">SUM(E492)</f>
        <v>110000</v>
      </c>
      <c r="F491" s="119">
        <f t="shared" si="124"/>
        <v>110000</v>
      </c>
      <c r="G491" s="119">
        <v>46033.2</v>
      </c>
      <c r="H491" s="135">
        <f t="shared" si="119"/>
        <v>0.41848363636363634</v>
      </c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5.75" customHeight="1" x14ac:dyDescent="0.25">
      <c r="A492" s="117"/>
      <c r="B492" s="118">
        <v>323</v>
      </c>
      <c r="C492" s="118" t="s">
        <v>241</v>
      </c>
      <c r="D492" s="126" t="s">
        <v>298</v>
      </c>
      <c r="E492" s="119">
        <v>110000</v>
      </c>
      <c r="F492" s="119">
        <v>110000</v>
      </c>
      <c r="G492" s="119">
        <v>46033.2</v>
      </c>
      <c r="H492" s="135">
        <f t="shared" si="119"/>
        <v>0.41848363636363634</v>
      </c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5.75" customHeight="1" x14ac:dyDescent="0.25">
      <c r="A493" s="117"/>
      <c r="B493" s="118">
        <v>3234</v>
      </c>
      <c r="C493" s="118" t="s">
        <v>241</v>
      </c>
      <c r="D493" s="126" t="s">
        <v>298</v>
      </c>
      <c r="E493" s="119">
        <v>110000</v>
      </c>
      <c r="F493" s="119">
        <v>110000</v>
      </c>
      <c r="G493" s="119">
        <v>46033.2</v>
      </c>
      <c r="H493" s="135">
        <f t="shared" si="119"/>
        <v>0.41848363636363634</v>
      </c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s="195" customFormat="1" ht="15.75" customHeight="1" x14ac:dyDescent="0.25">
      <c r="A494" s="188"/>
      <c r="B494" s="189" t="s">
        <v>345</v>
      </c>
      <c r="C494" s="189"/>
      <c r="D494" s="191"/>
      <c r="E494" s="192">
        <f t="shared" ref="E494:F494" si="125">SUM(E496, )</f>
        <v>10000</v>
      </c>
      <c r="F494" s="192">
        <f t="shared" si="125"/>
        <v>10000</v>
      </c>
      <c r="G494" s="192">
        <v>2473.61</v>
      </c>
      <c r="H494" s="193">
        <f t="shared" si="119"/>
        <v>0.24736100000000003</v>
      </c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</row>
    <row r="495" spans="1:26" ht="15.75" customHeight="1" x14ac:dyDescent="0.25">
      <c r="A495" s="117"/>
      <c r="B495" s="118" t="s">
        <v>346</v>
      </c>
      <c r="C495" s="118"/>
      <c r="D495" s="126"/>
      <c r="E495" s="119">
        <v>10000</v>
      </c>
      <c r="F495" s="119">
        <v>10000</v>
      </c>
      <c r="G495" s="119">
        <v>2473.61</v>
      </c>
      <c r="H495" s="135">
        <f t="shared" si="119"/>
        <v>0.24736100000000003</v>
      </c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5.75" customHeight="1" x14ac:dyDescent="0.25">
      <c r="A496" s="117"/>
      <c r="B496" s="118">
        <v>3</v>
      </c>
      <c r="C496" s="118" t="s">
        <v>35</v>
      </c>
      <c r="D496" s="126" t="s">
        <v>295</v>
      </c>
      <c r="E496" s="119">
        <f t="shared" ref="E496:F496" si="126">SUM(E497)</f>
        <v>10000</v>
      </c>
      <c r="F496" s="119">
        <f t="shared" si="126"/>
        <v>10000</v>
      </c>
      <c r="G496" s="119">
        <v>2473.61</v>
      </c>
      <c r="H496" s="135">
        <f t="shared" si="119"/>
        <v>0.24736100000000003</v>
      </c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5.75" customHeight="1" x14ac:dyDescent="0.25">
      <c r="A497" s="117"/>
      <c r="B497" s="118">
        <v>32</v>
      </c>
      <c r="C497" s="118" t="s">
        <v>245</v>
      </c>
      <c r="D497" s="126" t="s">
        <v>295</v>
      </c>
      <c r="E497" s="119">
        <f t="shared" ref="E497:F497" si="127">SUM(E498)</f>
        <v>10000</v>
      </c>
      <c r="F497" s="119">
        <f t="shared" si="127"/>
        <v>10000</v>
      </c>
      <c r="G497" s="119">
        <v>2473.61</v>
      </c>
      <c r="H497" s="135">
        <f t="shared" si="119"/>
        <v>0.24736100000000003</v>
      </c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5.75" customHeight="1" x14ac:dyDescent="0.25">
      <c r="A498" s="117"/>
      <c r="B498" s="118">
        <v>322</v>
      </c>
      <c r="C498" s="118" t="s">
        <v>308</v>
      </c>
      <c r="D498" s="126" t="s">
        <v>295</v>
      </c>
      <c r="E498" s="119">
        <v>10000</v>
      </c>
      <c r="F498" s="119">
        <v>10000</v>
      </c>
      <c r="G498" s="119">
        <v>2473.61</v>
      </c>
      <c r="H498" s="135">
        <f t="shared" si="119"/>
        <v>0.24736100000000003</v>
      </c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5.75" customHeight="1" x14ac:dyDescent="0.25">
      <c r="A499" s="117"/>
      <c r="B499" s="118">
        <v>3224</v>
      </c>
      <c r="C499" s="118" t="s">
        <v>347</v>
      </c>
      <c r="D499" s="126" t="s">
        <v>298</v>
      </c>
      <c r="E499" s="119">
        <v>10000</v>
      </c>
      <c r="F499" s="119">
        <v>10000</v>
      </c>
      <c r="G499" s="119">
        <v>2473.61</v>
      </c>
      <c r="H499" s="135">
        <f t="shared" si="119"/>
        <v>0.24736100000000003</v>
      </c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5.75" customHeight="1" x14ac:dyDescent="0.25">
      <c r="A500" s="117"/>
      <c r="B500" s="146" t="s">
        <v>348</v>
      </c>
      <c r="C500" s="121"/>
      <c r="D500" s="122"/>
      <c r="E500" s="130">
        <f>SUM(E501,E507,E513,E519,E527,E533,E539,E545,E551,E557,E565)</f>
        <v>858000</v>
      </c>
      <c r="F500" s="130">
        <f>SUM(F501,F507,F513,F519,F527,F533,F539,F545,F551,F557,F565)</f>
        <v>858000</v>
      </c>
      <c r="G500" s="130">
        <f>SUM(G501,G507,G513,G519,G527,G533,G539:G545,G551,G557:G565)</f>
        <v>19879.5</v>
      </c>
      <c r="H500" s="131">
        <f t="shared" si="119"/>
        <v>2.3169580419580421E-2</v>
      </c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s="195" customFormat="1" ht="15.75" customHeight="1" x14ac:dyDescent="0.25">
      <c r="A501" s="188"/>
      <c r="B501" s="189" t="s">
        <v>349</v>
      </c>
      <c r="C501" s="189"/>
      <c r="D501" s="191"/>
      <c r="E501" s="192">
        <f t="shared" ref="E501:F501" si="128">SUM(E503)</f>
        <v>50000</v>
      </c>
      <c r="F501" s="192">
        <f t="shared" si="128"/>
        <v>50000</v>
      </c>
      <c r="G501" s="192">
        <v>2712.5</v>
      </c>
      <c r="H501" s="193">
        <f t="shared" si="119"/>
        <v>5.425E-2</v>
      </c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</row>
    <row r="502" spans="1:26" ht="15.75" customHeight="1" x14ac:dyDescent="0.25">
      <c r="A502" s="117"/>
      <c r="B502" s="118" t="s">
        <v>350</v>
      </c>
      <c r="C502" s="118"/>
      <c r="D502" s="126"/>
      <c r="E502" s="119">
        <v>50000</v>
      </c>
      <c r="F502" s="119">
        <v>50000</v>
      </c>
      <c r="G502" s="119">
        <v>2712.5</v>
      </c>
      <c r="H502" s="135">
        <f t="shared" si="119"/>
        <v>5.425E-2</v>
      </c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5.75" customHeight="1" x14ac:dyDescent="0.25">
      <c r="A503" s="117"/>
      <c r="B503" s="118">
        <v>3</v>
      </c>
      <c r="C503" s="118" t="s">
        <v>35</v>
      </c>
      <c r="D503" s="126" t="s">
        <v>219</v>
      </c>
      <c r="E503" s="119">
        <f t="shared" ref="E503:F503" si="129">SUM(E504)</f>
        <v>50000</v>
      </c>
      <c r="F503" s="119">
        <f t="shared" si="129"/>
        <v>50000</v>
      </c>
      <c r="G503" s="119">
        <v>2712.5</v>
      </c>
      <c r="H503" s="135">
        <f t="shared" si="119"/>
        <v>5.425E-2</v>
      </c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5.75" customHeight="1" x14ac:dyDescent="0.25">
      <c r="A504" s="117"/>
      <c r="B504" s="118">
        <v>32</v>
      </c>
      <c r="C504" s="118" t="s">
        <v>245</v>
      </c>
      <c r="D504" s="126" t="s">
        <v>219</v>
      </c>
      <c r="E504" s="119">
        <f t="shared" ref="E504:F504" si="130">SUM(E505)</f>
        <v>50000</v>
      </c>
      <c r="F504" s="119">
        <f t="shared" si="130"/>
        <v>50000</v>
      </c>
      <c r="G504" s="119">
        <v>2712.5</v>
      </c>
      <c r="H504" s="135">
        <f t="shared" si="119"/>
        <v>5.425E-2</v>
      </c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5.75" customHeight="1" x14ac:dyDescent="0.25">
      <c r="A505" s="117"/>
      <c r="B505" s="118">
        <v>323</v>
      </c>
      <c r="C505" s="118" t="s">
        <v>241</v>
      </c>
      <c r="D505" s="126" t="s">
        <v>219</v>
      </c>
      <c r="E505" s="119">
        <v>50000</v>
      </c>
      <c r="F505" s="119">
        <v>50000</v>
      </c>
      <c r="G505" s="119">
        <v>2712.5</v>
      </c>
      <c r="H505" s="135">
        <f t="shared" si="119"/>
        <v>5.425E-2</v>
      </c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5.75" customHeight="1" x14ac:dyDescent="0.25">
      <c r="A506" s="117"/>
      <c r="B506" s="118">
        <v>3232</v>
      </c>
      <c r="C506" s="118" t="s">
        <v>241</v>
      </c>
      <c r="D506" s="126" t="s">
        <v>222</v>
      </c>
      <c r="E506" s="119">
        <v>50000</v>
      </c>
      <c r="F506" s="119">
        <v>50000</v>
      </c>
      <c r="G506" s="119">
        <v>2712.5</v>
      </c>
      <c r="H506" s="135">
        <f t="shared" si="119"/>
        <v>5.425E-2</v>
      </c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s="195" customFormat="1" ht="15.75" customHeight="1" x14ac:dyDescent="0.25">
      <c r="A507" s="188"/>
      <c r="B507" s="189" t="s">
        <v>351</v>
      </c>
      <c r="C507" s="189"/>
      <c r="D507" s="191"/>
      <c r="E507" s="192">
        <f t="shared" ref="E507:F507" si="131">SUM(E509)</f>
        <v>20000</v>
      </c>
      <c r="F507" s="192">
        <f t="shared" si="131"/>
        <v>20000</v>
      </c>
      <c r="G507" s="192">
        <v>0</v>
      </c>
      <c r="H507" s="193">
        <f t="shared" si="119"/>
        <v>0</v>
      </c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</row>
    <row r="508" spans="1:26" ht="15.75" customHeight="1" x14ac:dyDescent="0.25">
      <c r="A508" s="117"/>
      <c r="B508" s="118" t="s">
        <v>352</v>
      </c>
      <c r="C508" s="118"/>
      <c r="D508" s="126"/>
      <c r="E508" s="119">
        <v>20000</v>
      </c>
      <c r="F508" s="119">
        <v>20000</v>
      </c>
      <c r="G508" s="119">
        <v>0</v>
      </c>
      <c r="H508" s="135">
        <f t="shared" si="119"/>
        <v>0</v>
      </c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5.75" customHeight="1" x14ac:dyDescent="0.25">
      <c r="A509" s="117"/>
      <c r="B509" s="118">
        <v>4</v>
      </c>
      <c r="C509" s="118" t="s">
        <v>36</v>
      </c>
      <c r="D509" s="126" t="s">
        <v>219</v>
      </c>
      <c r="E509" s="119">
        <f t="shared" ref="E509:F509" si="132">SUM(E510)</f>
        <v>20000</v>
      </c>
      <c r="F509" s="119">
        <f t="shared" si="132"/>
        <v>20000</v>
      </c>
      <c r="G509" s="119">
        <v>0</v>
      </c>
      <c r="H509" s="135">
        <f t="shared" si="119"/>
        <v>0</v>
      </c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5.75" customHeight="1" x14ac:dyDescent="0.25">
      <c r="A510" s="117"/>
      <c r="B510" s="118">
        <v>42</v>
      </c>
      <c r="C510" s="118" t="s">
        <v>353</v>
      </c>
      <c r="D510" s="126" t="s">
        <v>219</v>
      </c>
      <c r="E510" s="119">
        <f t="shared" ref="E510:F510" si="133">SUM(E511)</f>
        <v>20000</v>
      </c>
      <c r="F510" s="119">
        <f t="shared" si="133"/>
        <v>20000</v>
      </c>
      <c r="G510" s="119">
        <v>0</v>
      </c>
      <c r="H510" s="135">
        <f t="shared" si="119"/>
        <v>0</v>
      </c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5.75" customHeight="1" x14ac:dyDescent="0.25">
      <c r="A511" s="117"/>
      <c r="B511" s="118">
        <v>421</v>
      </c>
      <c r="C511" s="118" t="s">
        <v>221</v>
      </c>
      <c r="D511" s="126" t="s">
        <v>219</v>
      </c>
      <c r="E511" s="119">
        <v>20000</v>
      </c>
      <c r="F511" s="119">
        <v>20000</v>
      </c>
      <c r="G511" s="119">
        <v>0</v>
      </c>
      <c r="H511" s="135">
        <f t="shared" si="119"/>
        <v>0</v>
      </c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5.75" customHeight="1" x14ac:dyDescent="0.25">
      <c r="A512" s="117"/>
      <c r="B512" s="118">
        <v>4214</v>
      </c>
      <c r="C512" s="118" t="s">
        <v>354</v>
      </c>
      <c r="D512" s="126" t="s">
        <v>222</v>
      </c>
      <c r="E512" s="119">
        <v>20000</v>
      </c>
      <c r="F512" s="119">
        <v>20000</v>
      </c>
      <c r="G512" s="119">
        <v>0</v>
      </c>
      <c r="H512" s="135">
        <f t="shared" si="119"/>
        <v>0</v>
      </c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s="195" customFormat="1" ht="15.75" customHeight="1" x14ac:dyDescent="0.25">
      <c r="A513" s="188"/>
      <c r="B513" s="189" t="s">
        <v>355</v>
      </c>
      <c r="C513" s="189"/>
      <c r="D513" s="191"/>
      <c r="E513" s="192">
        <f t="shared" ref="E513:F513" si="134">SUM(E515, )</f>
        <v>100000</v>
      </c>
      <c r="F513" s="192">
        <f t="shared" si="134"/>
        <v>100000</v>
      </c>
      <c r="G513" s="192">
        <v>0</v>
      </c>
      <c r="H513" s="193">
        <f t="shared" ref="H513:H544" si="135">G513/E513</f>
        <v>0</v>
      </c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</row>
    <row r="514" spans="1:26" ht="15.75" customHeight="1" x14ac:dyDescent="0.25">
      <c r="A514" s="117"/>
      <c r="B514" s="118" t="s">
        <v>356</v>
      </c>
      <c r="C514" s="118"/>
      <c r="D514" s="126"/>
      <c r="E514" s="119">
        <v>100000</v>
      </c>
      <c r="F514" s="119">
        <v>100000</v>
      </c>
      <c r="G514" s="119">
        <v>0</v>
      </c>
      <c r="H514" s="135">
        <f t="shared" si="135"/>
        <v>0</v>
      </c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5.75" customHeight="1" x14ac:dyDescent="0.25">
      <c r="A515" s="117"/>
      <c r="B515" s="118">
        <v>4</v>
      </c>
      <c r="C515" s="118" t="s">
        <v>36</v>
      </c>
      <c r="D515" s="126" t="s">
        <v>219</v>
      </c>
      <c r="E515" s="119">
        <f t="shared" ref="E515:F515" si="136">SUM(E516)</f>
        <v>100000</v>
      </c>
      <c r="F515" s="119">
        <f t="shared" si="136"/>
        <v>100000</v>
      </c>
      <c r="G515" s="119">
        <v>0</v>
      </c>
      <c r="H515" s="135">
        <f t="shared" si="135"/>
        <v>0</v>
      </c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5.75" customHeight="1" x14ac:dyDescent="0.25">
      <c r="A516" s="117"/>
      <c r="B516" s="118">
        <v>42</v>
      </c>
      <c r="C516" s="118" t="s">
        <v>353</v>
      </c>
      <c r="D516" s="126" t="s">
        <v>219</v>
      </c>
      <c r="E516" s="119">
        <f t="shared" ref="E516:F516" si="137">SUM(E517)</f>
        <v>100000</v>
      </c>
      <c r="F516" s="119">
        <f t="shared" si="137"/>
        <v>100000</v>
      </c>
      <c r="G516" s="119">
        <v>0</v>
      </c>
      <c r="H516" s="135">
        <f t="shared" si="135"/>
        <v>0</v>
      </c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5.75" customHeight="1" x14ac:dyDescent="0.25">
      <c r="A517" s="117"/>
      <c r="B517" s="118">
        <v>421</v>
      </c>
      <c r="C517" s="118" t="s">
        <v>221</v>
      </c>
      <c r="D517" s="126" t="s">
        <v>219</v>
      </c>
      <c r="E517" s="119">
        <v>100000</v>
      </c>
      <c r="F517" s="119">
        <v>100000</v>
      </c>
      <c r="G517" s="119">
        <v>0</v>
      </c>
      <c r="H517" s="135">
        <f t="shared" si="135"/>
        <v>0</v>
      </c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5.75" customHeight="1" x14ac:dyDescent="0.25">
      <c r="A518" s="117"/>
      <c r="B518" s="118">
        <v>4214</v>
      </c>
      <c r="C518" s="118" t="s">
        <v>354</v>
      </c>
      <c r="D518" s="126" t="s">
        <v>222</v>
      </c>
      <c r="E518" s="119">
        <v>100000</v>
      </c>
      <c r="F518" s="119">
        <v>100000</v>
      </c>
      <c r="G518" s="119">
        <v>0</v>
      </c>
      <c r="H518" s="135">
        <f t="shared" si="135"/>
        <v>0</v>
      </c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s="195" customFormat="1" ht="15.75" customHeight="1" x14ac:dyDescent="0.25">
      <c r="A519" s="188"/>
      <c r="B519" s="189" t="s">
        <v>357</v>
      </c>
      <c r="C519" s="189"/>
      <c r="D519" s="191"/>
      <c r="E519" s="192">
        <f t="shared" ref="E519:F519" si="138">SUM(E521)</f>
        <v>6000</v>
      </c>
      <c r="F519" s="192">
        <f t="shared" si="138"/>
        <v>6000</v>
      </c>
      <c r="G519" s="192">
        <v>0</v>
      </c>
      <c r="H519" s="193">
        <f t="shared" si="135"/>
        <v>0</v>
      </c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</row>
    <row r="520" spans="1:26" ht="15.75" customHeight="1" x14ac:dyDescent="0.25">
      <c r="A520" s="117"/>
      <c r="B520" s="118" t="s">
        <v>358</v>
      </c>
      <c r="C520" s="118"/>
      <c r="D520" s="126"/>
      <c r="E520" s="119">
        <v>6000</v>
      </c>
      <c r="F520" s="119">
        <v>6000</v>
      </c>
      <c r="G520" s="119">
        <v>0</v>
      </c>
      <c r="H520" s="135">
        <f t="shared" si="135"/>
        <v>0</v>
      </c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5.75" customHeight="1" x14ac:dyDescent="0.25">
      <c r="A521" s="117"/>
      <c r="B521" s="118">
        <v>3</v>
      </c>
      <c r="C521" s="118" t="s">
        <v>35</v>
      </c>
      <c r="D521" s="126" t="s">
        <v>295</v>
      </c>
      <c r="E521" s="119">
        <f t="shared" ref="E521:F521" si="139">SUM(E522)</f>
        <v>6000</v>
      </c>
      <c r="F521" s="119">
        <f t="shared" si="139"/>
        <v>6000</v>
      </c>
      <c r="G521" s="119">
        <v>0</v>
      </c>
      <c r="H521" s="135">
        <f t="shared" si="135"/>
        <v>0</v>
      </c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5.75" customHeight="1" x14ac:dyDescent="0.25">
      <c r="A522" s="117"/>
      <c r="B522" s="118">
        <v>32</v>
      </c>
      <c r="C522" s="118" t="s">
        <v>359</v>
      </c>
      <c r="D522" s="126" t="s">
        <v>295</v>
      </c>
      <c r="E522" s="119">
        <v>6000</v>
      </c>
      <c r="F522" s="119">
        <v>6000</v>
      </c>
      <c r="G522" s="119">
        <v>0</v>
      </c>
      <c r="H522" s="135">
        <f t="shared" si="135"/>
        <v>0</v>
      </c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5.75" customHeight="1" x14ac:dyDescent="0.25">
      <c r="A523" s="117"/>
      <c r="B523" s="118">
        <v>322</v>
      </c>
      <c r="C523" s="118" t="s">
        <v>308</v>
      </c>
      <c r="D523" s="126" t="s">
        <v>295</v>
      </c>
      <c r="E523" s="119">
        <v>3000</v>
      </c>
      <c r="F523" s="119">
        <v>3000</v>
      </c>
      <c r="G523" s="119">
        <v>0</v>
      </c>
      <c r="H523" s="135">
        <f t="shared" si="135"/>
        <v>0</v>
      </c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5.75" customHeight="1" x14ac:dyDescent="0.25">
      <c r="A524" s="117"/>
      <c r="B524" s="118">
        <v>3224</v>
      </c>
      <c r="C524" s="118" t="s">
        <v>360</v>
      </c>
      <c r="D524" s="126" t="s">
        <v>298</v>
      </c>
      <c r="E524" s="119">
        <v>3000</v>
      </c>
      <c r="F524" s="119">
        <v>3000</v>
      </c>
      <c r="G524" s="119">
        <v>0</v>
      </c>
      <c r="H524" s="135">
        <f t="shared" si="135"/>
        <v>0</v>
      </c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5.75" customHeight="1" x14ac:dyDescent="0.25">
      <c r="A525" s="117"/>
      <c r="B525" s="118">
        <v>323</v>
      </c>
      <c r="C525" s="118" t="s">
        <v>241</v>
      </c>
      <c r="D525" s="126" t="s">
        <v>295</v>
      </c>
      <c r="E525" s="119">
        <v>3000</v>
      </c>
      <c r="F525" s="119">
        <v>3000</v>
      </c>
      <c r="G525" s="119">
        <v>0</v>
      </c>
      <c r="H525" s="135">
        <f t="shared" si="135"/>
        <v>0</v>
      </c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5.75" customHeight="1" x14ac:dyDescent="0.25">
      <c r="A526" s="117"/>
      <c r="B526" s="118">
        <v>3232</v>
      </c>
      <c r="C526" s="118" t="s">
        <v>361</v>
      </c>
      <c r="D526" s="126" t="s">
        <v>298</v>
      </c>
      <c r="E526" s="119">
        <v>3000</v>
      </c>
      <c r="F526" s="119">
        <v>3000</v>
      </c>
      <c r="G526" s="119">
        <v>0</v>
      </c>
      <c r="H526" s="135">
        <f t="shared" si="135"/>
        <v>0</v>
      </c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s="195" customFormat="1" ht="15.75" customHeight="1" x14ac:dyDescent="0.25">
      <c r="A527" s="188"/>
      <c r="B527" s="189" t="s">
        <v>362</v>
      </c>
      <c r="C527" s="189"/>
      <c r="D527" s="191"/>
      <c r="E527" s="192">
        <f t="shared" ref="E527:F527" si="140">SUM(E529)</f>
        <v>50000</v>
      </c>
      <c r="F527" s="192">
        <f t="shared" si="140"/>
        <v>50000</v>
      </c>
      <c r="G527" s="192">
        <v>0</v>
      </c>
      <c r="H527" s="193">
        <f t="shared" si="135"/>
        <v>0</v>
      </c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</row>
    <row r="528" spans="1:26" ht="15.75" customHeight="1" x14ac:dyDescent="0.25">
      <c r="A528" s="117"/>
      <c r="B528" s="118" t="s">
        <v>209</v>
      </c>
      <c r="C528" s="118"/>
      <c r="D528" s="126" t="s">
        <v>295</v>
      </c>
      <c r="E528" s="119">
        <v>50000</v>
      </c>
      <c r="F528" s="119">
        <v>50000</v>
      </c>
      <c r="G528" s="119">
        <v>0</v>
      </c>
      <c r="H528" s="135">
        <f t="shared" si="135"/>
        <v>0</v>
      </c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5.75" customHeight="1" x14ac:dyDescent="0.25">
      <c r="A529" s="117"/>
      <c r="B529" s="118">
        <v>3</v>
      </c>
      <c r="C529" s="118" t="s">
        <v>35</v>
      </c>
      <c r="D529" s="126" t="s">
        <v>295</v>
      </c>
      <c r="E529" s="119">
        <f t="shared" ref="E529:F529" si="141">SUM(E530)</f>
        <v>50000</v>
      </c>
      <c r="F529" s="119">
        <f t="shared" si="141"/>
        <v>50000</v>
      </c>
      <c r="G529" s="119">
        <v>0</v>
      </c>
      <c r="H529" s="135">
        <f t="shared" si="135"/>
        <v>0</v>
      </c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5.75" customHeight="1" x14ac:dyDescent="0.25">
      <c r="A530" s="117"/>
      <c r="B530" s="118">
        <v>32</v>
      </c>
      <c r="C530" s="118" t="s">
        <v>245</v>
      </c>
      <c r="D530" s="126" t="s">
        <v>295</v>
      </c>
      <c r="E530" s="119">
        <f t="shared" ref="E530:F530" si="142">SUM(E531)</f>
        <v>50000</v>
      </c>
      <c r="F530" s="119">
        <f t="shared" si="142"/>
        <v>50000</v>
      </c>
      <c r="G530" s="119">
        <v>0</v>
      </c>
      <c r="H530" s="135">
        <f t="shared" si="135"/>
        <v>0</v>
      </c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5.75" customHeight="1" x14ac:dyDescent="0.25">
      <c r="A531" s="117"/>
      <c r="B531" s="118">
        <v>323</v>
      </c>
      <c r="C531" s="118" t="s">
        <v>363</v>
      </c>
      <c r="D531" s="126" t="s">
        <v>295</v>
      </c>
      <c r="E531" s="119">
        <v>50000</v>
      </c>
      <c r="F531" s="119">
        <v>50000</v>
      </c>
      <c r="G531" s="119">
        <v>0</v>
      </c>
      <c r="H531" s="135">
        <f t="shared" si="135"/>
        <v>0</v>
      </c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5.75" customHeight="1" x14ac:dyDescent="0.25">
      <c r="A532" s="117"/>
      <c r="B532" s="118">
        <v>3232</v>
      </c>
      <c r="C532" s="118" t="s">
        <v>361</v>
      </c>
      <c r="D532" s="126" t="s">
        <v>298</v>
      </c>
      <c r="E532" s="119">
        <v>50000</v>
      </c>
      <c r="F532" s="119">
        <v>50000</v>
      </c>
      <c r="G532" s="119">
        <v>0</v>
      </c>
      <c r="H532" s="135">
        <f t="shared" si="135"/>
        <v>0</v>
      </c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s="195" customFormat="1" ht="15.75" customHeight="1" x14ac:dyDescent="0.25">
      <c r="A533" s="188"/>
      <c r="B533" s="189" t="s">
        <v>364</v>
      </c>
      <c r="C533" s="189"/>
      <c r="D533" s="191" t="s">
        <v>0</v>
      </c>
      <c r="E533" s="192">
        <f t="shared" ref="E533:F533" si="143">SUM(E535)</f>
        <v>200000</v>
      </c>
      <c r="F533" s="192">
        <f t="shared" si="143"/>
        <v>200000</v>
      </c>
      <c r="G533" s="192">
        <v>0</v>
      </c>
      <c r="H533" s="193">
        <f t="shared" si="135"/>
        <v>0</v>
      </c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</row>
    <row r="534" spans="1:26" ht="15.75" customHeight="1" x14ac:dyDescent="0.25">
      <c r="A534" s="117"/>
      <c r="B534" s="118" t="s">
        <v>358</v>
      </c>
      <c r="C534" s="118"/>
      <c r="D534" s="126"/>
      <c r="E534" s="119">
        <v>200000</v>
      </c>
      <c r="F534" s="119">
        <v>200000</v>
      </c>
      <c r="G534" s="119">
        <v>0</v>
      </c>
      <c r="H534" s="135">
        <f t="shared" si="135"/>
        <v>0</v>
      </c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5.75" customHeight="1" x14ac:dyDescent="0.25">
      <c r="A535" s="117"/>
      <c r="B535" s="118">
        <v>4</v>
      </c>
      <c r="C535" s="118" t="s">
        <v>36</v>
      </c>
      <c r="D535" s="126" t="s">
        <v>295</v>
      </c>
      <c r="E535" s="119">
        <f t="shared" ref="E535:F535" si="144">SUM(E536)</f>
        <v>200000</v>
      </c>
      <c r="F535" s="119">
        <f t="shared" si="144"/>
        <v>200000</v>
      </c>
      <c r="G535" s="119">
        <v>0</v>
      </c>
      <c r="H535" s="135">
        <f t="shared" si="135"/>
        <v>0</v>
      </c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5.75" customHeight="1" x14ac:dyDescent="0.25">
      <c r="A536" s="117"/>
      <c r="B536" s="118">
        <v>42</v>
      </c>
      <c r="C536" s="118" t="s">
        <v>353</v>
      </c>
      <c r="D536" s="126" t="s">
        <v>295</v>
      </c>
      <c r="E536" s="119">
        <f t="shared" ref="E536:F536" si="145">SUM(E537)</f>
        <v>200000</v>
      </c>
      <c r="F536" s="119">
        <f t="shared" si="145"/>
        <v>200000</v>
      </c>
      <c r="G536" s="119">
        <v>0</v>
      </c>
      <c r="H536" s="135">
        <f t="shared" si="135"/>
        <v>0</v>
      </c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5.75" customHeight="1" x14ac:dyDescent="0.25">
      <c r="A537" s="117"/>
      <c r="B537" s="118">
        <v>421</v>
      </c>
      <c r="C537" s="118" t="s">
        <v>221</v>
      </c>
      <c r="D537" s="126" t="s">
        <v>295</v>
      </c>
      <c r="E537" s="119">
        <v>200000</v>
      </c>
      <c r="F537" s="119">
        <v>200000</v>
      </c>
      <c r="G537" s="119">
        <v>0</v>
      </c>
      <c r="H537" s="135">
        <f t="shared" si="135"/>
        <v>0</v>
      </c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5.75" customHeight="1" x14ac:dyDescent="0.25">
      <c r="A538" s="117"/>
      <c r="B538" s="118">
        <v>4214</v>
      </c>
      <c r="C538" s="118" t="s">
        <v>165</v>
      </c>
      <c r="D538" s="126" t="s">
        <v>298</v>
      </c>
      <c r="E538" s="119">
        <v>200000</v>
      </c>
      <c r="F538" s="119">
        <v>200000</v>
      </c>
      <c r="G538" s="119">
        <v>0</v>
      </c>
      <c r="H538" s="135">
        <f t="shared" si="135"/>
        <v>0</v>
      </c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s="195" customFormat="1" ht="15.75" customHeight="1" x14ac:dyDescent="0.25">
      <c r="A539" s="188"/>
      <c r="B539" s="189" t="s">
        <v>365</v>
      </c>
      <c r="C539" s="189"/>
      <c r="D539" s="191"/>
      <c r="E539" s="192">
        <f t="shared" ref="E539:F539" si="146">SUM(E541)</f>
        <v>250000</v>
      </c>
      <c r="F539" s="192">
        <f t="shared" si="146"/>
        <v>250000</v>
      </c>
      <c r="G539" s="192">
        <v>0</v>
      </c>
      <c r="H539" s="193">
        <f t="shared" si="135"/>
        <v>0</v>
      </c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</row>
    <row r="540" spans="1:26" ht="15.75" customHeight="1" x14ac:dyDescent="0.25">
      <c r="A540" s="117"/>
      <c r="B540" s="118" t="s">
        <v>366</v>
      </c>
      <c r="C540" s="118"/>
      <c r="D540" s="126"/>
      <c r="E540" s="119">
        <v>250000</v>
      </c>
      <c r="F540" s="119">
        <v>250000</v>
      </c>
      <c r="G540" s="119">
        <v>0</v>
      </c>
      <c r="H540" s="135">
        <f t="shared" si="135"/>
        <v>0</v>
      </c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5.75" customHeight="1" x14ac:dyDescent="0.25">
      <c r="A541" s="117"/>
      <c r="B541" s="118">
        <v>4</v>
      </c>
      <c r="C541" s="118" t="s">
        <v>331</v>
      </c>
      <c r="D541" s="126" t="s">
        <v>222</v>
      </c>
      <c r="E541" s="119">
        <f t="shared" ref="E541:F541" si="147">SUM(E542)</f>
        <v>250000</v>
      </c>
      <c r="F541" s="119">
        <f t="shared" si="147"/>
        <v>250000</v>
      </c>
      <c r="G541" s="119">
        <v>0</v>
      </c>
      <c r="H541" s="135">
        <f t="shared" si="135"/>
        <v>0</v>
      </c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5.75" customHeight="1" x14ac:dyDescent="0.25">
      <c r="A542" s="117"/>
      <c r="B542" s="118">
        <v>42</v>
      </c>
      <c r="C542" s="118" t="s">
        <v>367</v>
      </c>
      <c r="D542" s="126" t="s">
        <v>222</v>
      </c>
      <c r="E542" s="119">
        <f t="shared" ref="E542:F542" si="148">SUM(E543)</f>
        <v>250000</v>
      </c>
      <c r="F542" s="119">
        <f t="shared" si="148"/>
        <v>250000</v>
      </c>
      <c r="G542" s="119">
        <v>0</v>
      </c>
      <c r="H542" s="135">
        <f t="shared" si="135"/>
        <v>0</v>
      </c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5.75" customHeight="1" x14ac:dyDescent="0.25">
      <c r="A543" s="117"/>
      <c r="B543" s="118">
        <v>421</v>
      </c>
      <c r="C543" s="118" t="s">
        <v>328</v>
      </c>
      <c r="D543" s="126" t="s">
        <v>222</v>
      </c>
      <c r="E543" s="119">
        <v>250000</v>
      </c>
      <c r="F543" s="119">
        <v>250000</v>
      </c>
      <c r="G543" s="119">
        <v>0</v>
      </c>
      <c r="H543" s="135">
        <f t="shared" si="135"/>
        <v>0</v>
      </c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5.75" customHeight="1" x14ac:dyDescent="0.25">
      <c r="A544" s="117"/>
      <c r="B544" s="118">
        <v>4214</v>
      </c>
      <c r="C544" s="118" t="s">
        <v>165</v>
      </c>
      <c r="D544" s="126" t="s">
        <v>222</v>
      </c>
      <c r="E544" s="119">
        <v>250000</v>
      </c>
      <c r="F544" s="119">
        <v>250000</v>
      </c>
      <c r="G544" s="119">
        <v>0</v>
      </c>
      <c r="H544" s="135">
        <f t="shared" si="135"/>
        <v>0</v>
      </c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s="195" customFormat="1" ht="15.75" customHeight="1" x14ac:dyDescent="0.25">
      <c r="A545" s="188"/>
      <c r="B545" s="189" t="s">
        <v>368</v>
      </c>
      <c r="C545" s="189"/>
      <c r="D545" s="191"/>
      <c r="E545" s="192">
        <f t="shared" ref="E545:F545" si="149">SUM(E547)</f>
        <v>60000</v>
      </c>
      <c r="F545" s="192">
        <f t="shared" si="149"/>
        <v>60000</v>
      </c>
      <c r="G545" s="192">
        <v>0</v>
      </c>
      <c r="H545" s="193">
        <f t="shared" ref="H545:H577" si="150">G545/E545</f>
        <v>0</v>
      </c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</row>
    <row r="546" spans="1:26" ht="15.75" customHeight="1" x14ac:dyDescent="0.25">
      <c r="A546" s="117"/>
      <c r="B546" s="118" t="s">
        <v>209</v>
      </c>
      <c r="C546" s="118"/>
      <c r="D546" s="126"/>
      <c r="E546" s="119">
        <v>60000</v>
      </c>
      <c r="F546" s="119">
        <v>60000</v>
      </c>
      <c r="G546" s="119">
        <v>0</v>
      </c>
      <c r="H546" s="135">
        <f t="shared" si="150"/>
        <v>0</v>
      </c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5.75" customHeight="1" x14ac:dyDescent="0.25">
      <c r="A547" s="117"/>
      <c r="B547" s="118">
        <v>4</v>
      </c>
      <c r="C547" s="118" t="s">
        <v>36</v>
      </c>
      <c r="D547" s="126" t="s">
        <v>295</v>
      </c>
      <c r="E547" s="119">
        <f t="shared" ref="E547:F547" si="151">SUM(E548)</f>
        <v>60000</v>
      </c>
      <c r="F547" s="119">
        <f t="shared" si="151"/>
        <v>60000</v>
      </c>
      <c r="G547" s="119">
        <v>0</v>
      </c>
      <c r="H547" s="135">
        <f t="shared" si="150"/>
        <v>0</v>
      </c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5.75" customHeight="1" x14ac:dyDescent="0.25">
      <c r="A548" s="117"/>
      <c r="B548" s="118">
        <v>42</v>
      </c>
      <c r="C548" s="118" t="s">
        <v>225</v>
      </c>
      <c r="D548" s="126" t="s">
        <v>295</v>
      </c>
      <c r="E548" s="119">
        <f t="shared" ref="E548:F548" si="152">SUM(E549)</f>
        <v>60000</v>
      </c>
      <c r="F548" s="119">
        <f t="shared" si="152"/>
        <v>60000</v>
      </c>
      <c r="G548" s="119">
        <v>0</v>
      </c>
      <c r="H548" s="135">
        <f t="shared" si="150"/>
        <v>0</v>
      </c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5.75" customHeight="1" x14ac:dyDescent="0.25">
      <c r="A549" s="117"/>
      <c r="B549" s="118">
        <v>421</v>
      </c>
      <c r="C549" s="118" t="s">
        <v>221</v>
      </c>
      <c r="D549" s="126" t="s">
        <v>295</v>
      </c>
      <c r="E549" s="119">
        <v>60000</v>
      </c>
      <c r="F549" s="119">
        <v>60000</v>
      </c>
      <c r="G549" s="119">
        <v>0</v>
      </c>
      <c r="H549" s="135">
        <f t="shared" si="150"/>
        <v>0</v>
      </c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5.75" customHeight="1" x14ac:dyDescent="0.25">
      <c r="A550" s="117"/>
      <c r="B550" s="118">
        <v>4214</v>
      </c>
      <c r="C550" s="118" t="s">
        <v>165</v>
      </c>
      <c r="D550" s="126" t="s">
        <v>298</v>
      </c>
      <c r="E550" s="119">
        <v>60000</v>
      </c>
      <c r="F550" s="119">
        <v>60000</v>
      </c>
      <c r="G550" s="119">
        <v>0</v>
      </c>
      <c r="H550" s="135">
        <f t="shared" si="150"/>
        <v>0</v>
      </c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s="195" customFormat="1" ht="15.75" customHeight="1" x14ac:dyDescent="0.25">
      <c r="A551" s="188"/>
      <c r="B551" s="189" t="s">
        <v>369</v>
      </c>
      <c r="C551" s="189"/>
      <c r="D551" s="191"/>
      <c r="E551" s="192">
        <f t="shared" ref="E551:F551" si="153">SUM(E553, )</f>
        <v>80000</v>
      </c>
      <c r="F551" s="192">
        <f t="shared" si="153"/>
        <v>80000</v>
      </c>
      <c r="G551" s="192">
        <v>0</v>
      </c>
      <c r="H551" s="193">
        <f t="shared" si="150"/>
        <v>0</v>
      </c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</row>
    <row r="552" spans="1:26" ht="15.75" customHeight="1" x14ac:dyDescent="0.25">
      <c r="A552" s="117"/>
      <c r="B552" s="118" t="s">
        <v>370</v>
      </c>
      <c r="C552" s="118"/>
      <c r="D552" s="126"/>
      <c r="E552" s="119">
        <v>80000</v>
      </c>
      <c r="F552" s="119">
        <v>80000</v>
      </c>
      <c r="G552" s="119">
        <v>0</v>
      </c>
      <c r="H552" s="135">
        <f t="shared" si="150"/>
        <v>0</v>
      </c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5.75" customHeight="1" x14ac:dyDescent="0.25">
      <c r="A553" s="117"/>
      <c r="B553" s="118">
        <v>4</v>
      </c>
      <c r="C553" s="118" t="s">
        <v>36</v>
      </c>
      <c r="D553" s="126" t="s">
        <v>219</v>
      </c>
      <c r="E553" s="119">
        <f t="shared" ref="E553:F553" si="154">SUM(E554)</f>
        <v>80000</v>
      </c>
      <c r="F553" s="119">
        <f t="shared" si="154"/>
        <v>80000</v>
      </c>
      <c r="G553" s="119">
        <v>0</v>
      </c>
      <c r="H553" s="135">
        <f t="shared" si="150"/>
        <v>0</v>
      </c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5.75" customHeight="1" x14ac:dyDescent="0.25">
      <c r="A554" s="117"/>
      <c r="B554" s="118">
        <v>42</v>
      </c>
      <c r="C554" s="118" t="s">
        <v>353</v>
      </c>
      <c r="D554" s="126" t="s">
        <v>219</v>
      </c>
      <c r="E554" s="119">
        <f t="shared" ref="E554:F554" si="155">SUM(E555)</f>
        <v>80000</v>
      </c>
      <c r="F554" s="119">
        <f t="shared" si="155"/>
        <v>80000</v>
      </c>
      <c r="G554" s="119">
        <v>0</v>
      </c>
      <c r="H554" s="135">
        <f t="shared" si="150"/>
        <v>0</v>
      </c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5.75" customHeight="1" x14ac:dyDescent="0.25">
      <c r="A555" s="117"/>
      <c r="B555" s="118">
        <v>421</v>
      </c>
      <c r="C555" s="118" t="s">
        <v>328</v>
      </c>
      <c r="D555" s="126" t="s">
        <v>219</v>
      </c>
      <c r="E555" s="119">
        <v>80000</v>
      </c>
      <c r="F555" s="119">
        <v>80000</v>
      </c>
      <c r="G555" s="119">
        <v>0</v>
      </c>
      <c r="H555" s="135">
        <f t="shared" si="150"/>
        <v>0</v>
      </c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5.75" customHeight="1" x14ac:dyDescent="0.25">
      <c r="A556" s="117"/>
      <c r="B556" s="118">
        <v>4214</v>
      </c>
      <c r="C556" s="118" t="s">
        <v>165</v>
      </c>
      <c r="D556" s="126" t="s">
        <v>222</v>
      </c>
      <c r="E556" s="119">
        <v>80000</v>
      </c>
      <c r="F556" s="119">
        <v>80000</v>
      </c>
      <c r="G556" s="119">
        <v>0</v>
      </c>
      <c r="H556" s="135">
        <f t="shared" si="150"/>
        <v>0</v>
      </c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s="195" customFormat="1" ht="15.75" customHeight="1" x14ac:dyDescent="0.25">
      <c r="A557" s="188"/>
      <c r="B557" s="189" t="s">
        <v>371</v>
      </c>
      <c r="C557" s="189"/>
      <c r="D557" s="191"/>
      <c r="E557" s="192">
        <f t="shared" ref="E557:F557" si="156">SUM(E559)</f>
        <v>12000</v>
      </c>
      <c r="F557" s="192">
        <f t="shared" si="156"/>
        <v>12000</v>
      </c>
      <c r="G557" s="192">
        <v>257</v>
      </c>
      <c r="H557" s="193">
        <f t="shared" si="150"/>
        <v>2.1416666666666667E-2</v>
      </c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</row>
    <row r="558" spans="1:26" ht="15.75" customHeight="1" x14ac:dyDescent="0.25">
      <c r="A558" s="117"/>
      <c r="B558" s="118" t="s">
        <v>209</v>
      </c>
      <c r="C558" s="118"/>
      <c r="D558" s="126"/>
      <c r="E558" s="119">
        <v>12000</v>
      </c>
      <c r="F558" s="119">
        <v>12000</v>
      </c>
      <c r="G558" s="119">
        <v>257</v>
      </c>
      <c r="H558" s="135">
        <f t="shared" si="150"/>
        <v>2.1416666666666667E-2</v>
      </c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5.75" customHeight="1" x14ac:dyDescent="0.25">
      <c r="A559" s="117"/>
      <c r="B559" s="118">
        <v>3</v>
      </c>
      <c r="C559" s="118" t="s">
        <v>35</v>
      </c>
      <c r="D559" s="126" t="s">
        <v>214</v>
      </c>
      <c r="E559" s="119">
        <f t="shared" ref="E559:F559" si="157">SUM(E560)</f>
        <v>12000</v>
      </c>
      <c r="F559" s="119">
        <f t="shared" si="157"/>
        <v>12000</v>
      </c>
      <c r="G559" s="119">
        <v>257</v>
      </c>
      <c r="H559" s="135">
        <f t="shared" si="150"/>
        <v>2.1416666666666667E-2</v>
      </c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5.75" customHeight="1" x14ac:dyDescent="0.25">
      <c r="A560" s="117"/>
      <c r="B560" s="118">
        <v>32</v>
      </c>
      <c r="C560" s="118" t="s">
        <v>296</v>
      </c>
      <c r="D560" s="126" t="s">
        <v>214</v>
      </c>
      <c r="E560" s="119">
        <v>12000</v>
      </c>
      <c r="F560" s="119">
        <v>12000</v>
      </c>
      <c r="G560" s="119">
        <v>257</v>
      </c>
      <c r="H560" s="135">
        <f t="shared" si="150"/>
        <v>2.1416666666666667E-2</v>
      </c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5.75" customHeight="1" x14ac:dyDescent="0.25">
      <c r="A561" s="117"/>
      <c r="B561" s="118">
        <v>323</v>
      </c>
      <c r="C561" s="118" t="s">
        <v>241</v>
      </c>
      <c r="D561" s="126" t="s">
        <v>214</v>
      </c>
      <c r="E561" s="119">
        <v>6000</v>
      </c>
      <c r="F561" s="119">
        <v>6000</v>
      </c>
      <c r="G561" s="119">
        <v>257</v>
      </c>
      <c r="H561" s="135">
        <f t="shared" si="150"/>
        <v>4.2833333333333334E-2</v>
      </c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5.75" customHeight="1" x14ac:dyDescent="0.25">
      <c r="A562" s="117"/>
      <c r="B562" s="118">
        <v>3232</v>
      </c>
      <c r="C562" s="118" t="s">
        <v>241</v>
      </c>
      <c r="D562" s="126" t="s">
        <v>214</v>
      </c>
      <c r="E562" s="119">
        <v>6000</v>
      </c>
      <c r="F562" s="119">
        <v>6000</v>
      </c>
      <c r="G562" s="119">
        <v>257</v>
      </c>
      <c r="H562" s="135">
        <f t="shared" si="150"/>
        <v>4.2833333333333334E-2</v>
      </c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5.75" customHeight="1" x14ac:dyDescent="0.25">
      <c r="A563" s="117"/>
      <c r="B563" s="118">
        <v>329</v>
      </c>
      <c r="C563" s="118" t="s">
        <v>372</v>
      </c>
      <c r="D563" s="126" t="s">
        <v>214</v>
      </c>
      <c r="E563" s="119">
        <v>6000</v>
      </c>
      <c r="F563" s="119">
        <v>6000</v>
      </c>
      <c r="G563" s="119">
        <v>0</v>
      </c>
      <c r="H563" s="135">
        <f t="shared" si="150"/>
        <v>0</v>
      </c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5.75" customHeight="1" x14ac:dyDescent="0.25">
      <c r="A564" s="117"/>
      <c r="B564" s="118">
        <v>3292</v>
      </c>
      <c r="C564" s="118" t="s">
        <v>286</v>
      </c>
      <c r="D564" s="126" t="s">
        <v>214</v>
      </c>
      <c r="E564" s="119">
        <v>6000</v>
      </c>
      <c r="F564" s="119">
        <v>6000</v>
      </c>
      <c r="G564" s="119">
        <v>0</v>
      </c>
      <c r="H564" s="135">
        <f t="shared" si="150"/>
        <v>0</v>
      </c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s="195" customFormat="1" ht="15.75" customHeight="1" x14ac:dyDescent="0.25">
      <c r="A565" s="188"/>
      <c r="B565" s="189" t="s">
        <v>373</v>
      </c>
      <c r="C565" s="189"/>
      <c r="D565" s="191"/>
      <c r="E565" s="192">
        <f t="shared" ref="E565:F565" si="158">SUM(E567)</f>
        <v>30000</v>
      </c>
      <c r="F565" s="192">
        <f t="shared" si="158"/>
        <v>30000</v>
      </c>
      <c r="G565" s="192">
        <v>15625</v>
      </c>
      <c r="H565" s="193">
        <f t="shared" si="150"/>
        <v>0.52083333333333337</v>
      </c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</row>
    <row r="566" spans="1:26" ht="15.75" customHeight="1" x14ac:dyDescent="0.25">
      <c r="A566" s="117"/>
      <c r="B566" s="118" t="s">
        <v>209</v>
      </c>
      <c r="C566" s="118"/>
      <c r="D566" s="126"/>
      <c r="E566" s="119">
        <v>30000</v>
      </c>
      <c r="F566" s="119">
        <v>30000</v>
      </c>
      <c r="G566" s="119">
        <v>15625</v>
      </c>
      <c r="H566" s="135">
        <f t="shared" si="150"/>
        <v>0.52083333333333337</v>
      </c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5.75" customHeight="1" x14ac:dyDescent="0.25">
      <c r="A567" s="117"/>
      <c r="B567" s="118">
        <v>4</v>
      </c>
      <c r="C567" s="118" t="s">
        <v>36</v>
      </c>
      <c r="D567" s="126" t="s">
        <v>214</v>
      </c>
      <c r="E567" s="119">
        <f t="shared" ref="E567:F567" si="159">SUM(E568)</f>
        <v>30000</v>
      </c>
      <c r="F567" s="119">
        <f t="shared" si="159"/>
        <v>30000</v>
      </c>
      <c r="G567" s="119">
        <v>15625</v>
      </c>
      <c r="H567" s="135">
        <f t="shared" si="150"/>
        <v>0.52083333333333337</v>
      </c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5.75" customHeight="1" x14ac:dyDescent="0.25">
      <c r="A568" s="117"/>
      <c r="B568" s="118">
        <v>41</v>
      </c>
      <c r="C568" s="118" t="s">
        <v>374</v>
      </c>
      <c r="D568" s="126" t="s">
        <v>214</v>
      </c>
      <c r="E568" s="119">
        <v>30000</v>
      </c>
      <c r="F568" s="119">
        <v>30000</v>
      </c>
      <c r="G568" s="119">
        <v>15625</v>
      </c>
      <c r="H568" s="135">
        <f t="shared" si="150"/>
        <v>0.52083333333333337</v>
      </c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5.75" customHeight="1" x14ac:dyDescent="0.25">
      <c r="A569" s="117"/>
      <c r="B569" s="118">
        <v>412</v>
      </c>
      <c r="C569" s="118" t="s">
        <v>236</v>
      </c>
      <c r="D569" s="126" t="s">
        <v>214</v>
      </c>
      <c r="E569" s="119">
        <v>30000</v>
      </c>
      <c r="F569" s="119">
        <v>30000</v>
      </c>
      <c r="G569" s="119">
        <v>15625</v>
      </c>
      <c r="H569" s="135">
        <f t="shared" si="150"/>
        <v>0.52083333333333337</v>
      </c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5.75" customHeight="1" x14ac:dyDescent="0.25">
      <c r="A570" s="117"/>
      <c r="B570" s="118">
        <v>4126</v>
      </c>
      <c r="C570" s="118" t="s">
        <v>159</v>
      </c>
      <c r="D570" s="126" t="s">
        <v>214</v>
      </c>
      <c r="E570" s="119">
        <v>30000</v>
      </c>
      <c r="F570" s="119">
        <v>30000</v>
      </c>
      <c r="G570" s="119">
        <v>15625</v>
      </c>
      <c r="H570" s="135">
        <f t="shared" si="150"/>
        <v>0.52083333333333337</v>
      </c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5.75" customHeight="1" x14ac:dyDescent="0.25">
      <c r="A571" s="117"/>
      <c r="B571" s="121" t="s">
        <v>375</v>
      </c>
      <c r="C571" s="147"/>
      <c r="D571" s="136"/>
      <c r="E571" s="130">
        <f t="shared" ref="E571:F571" si="160">SUM(E572)</f>
        <v>22000</v>
      </c>
      <c r="F571" s="130">
        <f t="shared" si="160"/>
        <v>22000</v>
      </c>
      <c r="G571" s="130">
        <v>3829.53</v>
      </c>
      <c r="H571" s="131">
        <f t="shared" si="150"/>
        <v>0.17406954545454548</v>
      </c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s="195" customFormat="1" ht="15.75" customHeight="1" x14ac:dyDescent="0.25">
      <c r="A572" s="188"/>
      <c r="B572" s="189" t="s">
        <v>376</v>
      </c>
      <c r="C572" s="189"/>
      <c r="D572" s="191"/>
      <c r="E572" s="192">
        <f t="shared" ref="E572:F572" si="161">SUM(E574)</f>
        <v>22000</v>
      </c>
      <c r="F572" s="192">
        <f t="shared" si="161"/>
        <v>22000</v>
      </c>
      <c r="G572" s="192">
        <v>3829.53</v>
      </c>
      <c r="H572" s="193">
        <f t="shared" si="150"/>
        <v>0.17406954545454548</v>
      </c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</row>
    <row r="573" spans="1:26" ht="15.75" customHeight="1" x14ac:dyDescent="0.25">
      <c r="A573" s="117"/>
      <c r="B573" s="118" t="s">
        <v>209</v>
      </c>
      <c r="C573" s="118"/>
      <c r="D573" s="126"/>
      <c r="E573" s="119">
        <v>22000</v>
      </c>
      <c r="F573" s="119">
        <v>22000</v>
      </c>
      <c r="G573" s="119">
        <v>3829.53</v>
      </c>
      <c r="H573" s="135">
        <f t="shared" si="150"/>
        <v>0.17406954545454548</v>
      </c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5.75" customHeight="1" x14ac:dyDescent="0.25">
      <c r="A574" s="117"/>
      <c r="B574" s="118">
        <v>3</v>
      </c>
      <c r="C574" s="118" t="s">
        <v>35</v>
      </c>
      <c r="D574" s="126" t="s">
        <v>377</v>
      </c>
      <c r="E574" s="119">
        <f t="shared" ref="E574:F574" si="162">SUM(E575)</f>
        <v>22000</v>
      </c>
      <c r="F574" s="119">
        <f t="shared" si="162"/>
        <v>22000</v>
      </c>
      <c r="G574" s="119">
        <v>3829.53</v>
      </c>
      <c r="H574" s="135">
        <f t="shared" si="150"/>
        <v>0.17406954545454548</v>
      </c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5.75" customHeight="1" x14ac:dyDescent="0.25">
      <c r="A575" s="117"/>
      <c r="B575" s="118">
        <v>35</v>
      </c>
      <c r="C575" s="118" t="s">
        <v>378</v>
      </c>
      <c r="D575" s="126" t="s">
        <v>377</v>
      </c>
      <c r="E575" s="119">
        <f t="shared" ref="E575:F575" si="163">SUM(E576)</f>
        <v>22000</v>
      </c>
      <c r="F575" s="119">
        <f t="shared" si="163"/>
        <v>22000</v>
      </c>
      <c r="G575" s="119">
        <v>3829.53</v>
      </c>
      <c r="H575" s="135">
        <f t="shared" si="150"/>
        <v>0.17406954545454548</v>
      </c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5.75" customHeight="1" x14ac:dyDescent="0.25">
      <c r="A576" s="117"/>
      <c r="B576" s="118">
        <v>352</v>
      </c>
      <c r="C576" s="118" t="s">
        <v>378</v>
      </c>
      <c r="D576" s="126" t="s">
        <v>377</v>
      </c>
      <c r="E576" s="119">
        <v>22000</v>
      </c>
      <c r="F576" s="119">
        <v>22000</v>
      </c>
      <c r="G576" s="119">
        <v>3829.53</v>
      </c>
      <c r="H576" s="135">
        <f t="shared" si="150"/>
        <v>0.17406954545454548</v>
      </c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5.75" customHeight="1" x14ac:dyDescent="0.25">
      <c r="A577" s="117"/>
      <c r="B577" s="118">
        <v>3523</v>
      </c>
      <c r="C577" s="118" t="s">
        <v>379</v>
      </c>
      <c r="D577" s="126" t="s">
        <v>377</v>
      </c>
      <c r="E577" s="119">
        <v>22000</v>
      </c>
      <c r="F577" s="119">
        <v>22000</v>
      </c>
      <c r="G577" s="119">
        <v>3829.53</v>
      </c>
      <c r="H577" s="135">
        <f t="shared" si="150"/>
        <v>0.17406954545454548</v>
      </c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5.75" customHeight="1" x14ac:dyDescent="0.25">
      <c r="A578" s="117"/>
      <c r="B578" s="121" t="s">
        <v>380</v>
      </c>
      <c r="C578" s="121"/>
      <c r="D578" s="122"/>
      <c r="E578" s="130">
        <f t="shared" ref="E578:F578" si="164">SUM(E579)</f>
        <v>25000</v>
      </c>
      <c r="F578" s="130">
        <f t="shared" si="164"/>
        <v>25000</v>
      </c>
      <c r="G578" s="130">
        <v>0</v>
      </c>
      <c r="H578" s="131">
        <f t="shared" ref="H578:H610" si="165">G578/E578</f>
        <v>0</v>
      </c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s="195" customFormat="1" ht="15.75" customHeight="1" x14ac:dyDescent="0.25">
      <c r="A579" s="188"/>
      <c r="B579" s="189" t="s">
        <v>381</v>
      </c>
      <c r="C579" s="189"/>
      <c r="D579" s="191"/>
      <c r="E579" s="192">
        <f t="shared" ref="E579:F579" si="166">SUM(E581)</f>
        <v>25000</v>
      </c>
      <c r="F579" s="192">
        <f t="shared" si="166"/>
        <v>25000</v>
      </c>
      <c r="G579" s="192">
        <v>0</v>
      </c>
      <c r="H579" s="193">
        <f t="shared" si="165"/>
        <v>0</v>
      </c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</row>
    <row r="580" spans="1:26" ht="15.75" customHeight="1" x14ac:dyDescent="0.25">
      <c r="A580" s="117"/>
      <c r="B580" s="118" t="s">
        <v>382</v>
      </c>
      <c r="C580" s="118"/>
      <c r="D580" s="126"/>
      <c r="E580" s="119">
        <v>25000</v>
      </c>
      <c r="F580" s="119">
        <v>25000</v>
      </c>
      <c r="G580" s="119">
        <v>0</v>
      </c>
      <c r="H580" s="135">
        <f t="shared" si="165"/>
        <v>0</v>
      </c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5.75" customHeight="1" x14ac:dyDescent="0.25">
      <c r="A581" s="117"/>
      <c r="B581" s="118">
        <v>3</v>
      </c>
      <c r="C581" s="118" t="s">
        <v>35</v>
      </c>
      <c r="D581" s="126" t="s">
        <v>383</v>
      </c>
      <c r="E581" s="119">
        <f t="shared" ref="E581:F581" si="167">SUM(E582)</f>
        <v>25000</v>
      </c>
      <c r="F581" s="119">
        <f t="shared" si="167"/>
        <v>25000</v>
      </c>
      <c r="G581" s="119">
        <v>0</v>
      </c>
      <c r="H581" s="135">
        <f t="shared" si="165"/>
        <v>0</v>
      </c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5.75" customHeight="1" x14ac:dyDescent="0.25">
      <c r="A582" s="117"/>
      <c r="B582" s="118">
        <v>32</v>
      </c>
      <c r="C582" s="118" t="s">
        <v>245</v>
      </c>
      <c r="D582" s="126" t="s">
        <v>383</v>
      </c>
      <c r="E582" s="119">
        <f t="shared" ref="E582:F582" si="168">SUM(E583)</f>
        <v>25000</v>
      </c>
      <c r="F582" s="119">
        <f t="shared" si="168"/>
        <v>25000</v>
      </c>
      <c r="G582" s="119">
        <v>0</v>
      </c>
      <c r="H582" s="135">
        <f t="shared" si="165"/>
        <v>0</v>
      </c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5.75" customHeight="1" x14ac:dyDescent="0.25">
      <c r="A583" s="117"/>
      <c r="B583" s="118">
        <v>323</v>
      </c>
      <c r="C583" s="118" t="s">
        <v>241</v>
      </c>
      <c r="D583" s="126" t="s">
        <v>383</v>
      </c>
      <c r="E583" s="119">
        <v>25000</v>
      </c>
      <c r="F583" s="119">
        <v>25000</v>
      </c>
      <c r="G583" s="119">
        <v>0</v>
      </c>
      <c r="H583" s="135">
        <f t="shared" si="165"/>
        <v>0</v>
      </c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5.75" customHeight="1" x14ac:dyDescent="0.25">
      <c r="A584" s="117"/>
      <c r="B584" s="118">
        <v>3234</v>
      </c>
      <c r="C584" s="118" t="s">
        <v>120</v>
      </c>
      <c r="D584" s="126" t="s">
        <v>383</v>
      </c>
      <c r="E584" s="119">
        <v>25000</v>
      </c>
      <c r="F584" s="119">
        <v>25000</v>
      </c>
      <c r="G584" s="119">
        <v>0</v>
      </c>
      <c r="H584" s="135">
        <f t="shared" si="165"/>
        <v>0</v>
      </c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s="195" customFormat="1" ht="15.75" customHeight="1" x14ac:dyDescent="0.25">
      <c r="A585" s="188"/>
      <c r="B585" s="196" t="s">
        <v>384</v>
      </c>
      <c r="C585" s="196"/>
      <c r="D585" s="197"/>
      <c r="E585" s="198">
        <f t="shared" ref="E585:F585" si="169">SUM(E586)</f>
        <v>4000</v>
      </c>
      <c r="F585" s="198">
        <f t="shared" si="169"/>
        <v>4000</v>
      </c>
      <c r="G585" s="198">
        <v>0</v>
      </c>
      <c r="H585" s="199">
        <f t="shared" si="165"/>
        <v>0</v>
      </c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</row>
    <row r="586" spans="1:26" s="195" customFormat="1" ht="15.75" customHeight="1" x14ac:dyDescent="0.25">
      <c r="A586" s="188"/>
      <c r="B586" s="189" t="s">
        <v>385</v>
      </c>
      <c r="C586" s="189"/>
      <c r="D586" s="191"/>
      <c r="E586" s="192">
        <f t="shared" ref="E586:F586" si="170">SUM(E588)</f>
        <v>4000</v>
      </c>
      <c r="F586" s="192">
        <f t="shared" si="170"/>
        <v>4000</v>
      </c>
      <c r="G586" s="192">
        <v>0</v>
      </c>
      <c r="H586" s="193">
        <f t="shared" si="165"/>
        <v>0</v>
      </c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</row>
    <row r="587" spans="1:26" ht="15.75" customHeight="1" x14ac:dyDescent="0.25">
      <c r="A587" s="117"/>
      <c r="B587" s="118" t="s">
        <v>386</v>
      </c>
      <c r="C587" s="118"/>
      <c r="D587" s="126"/>
      <c r="E587" s="119">
        <v>4000</v>
      </c>
      <c r="F587" s="119">
        <v>4000</v>
      </c>
      <c r="G587" s="119">
        <v>0</v>
      </c>
      <c r="H587" s="135">
        <f t="shared" si="165"/>
        <v>0</v>
      </c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5.75" customHeight="1" x14ac:dyDescent="0.25">
      <c r="A588" s="117"/>
      <c r="B588" s="118">
        <v>3</v>
      </c>
      <c r="C588" s="118" t="s">
        <v>35</v>
      </c>
      <c r="D588" s="126" t="s">
        <v>387</v>
      </c>
      <c r="E588" s="119">
        <f t="shared" ref="E588:F588" si="171">SUM(E589)</f>
        <v>4000</v>
      </c>
      <c r="F588" s="119">
        <f t="shared" si="171"/>
        <v>4000</v>
      </c>
      <c r="G588" s="119">
        <v>0</v>
      </c>
      <c r="H588" s="135">
        <f t="shared" si="165"/>
        <v>0</v>
      </c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5.75" customHeight="1" x14ac:dyDescent="0.25">
      <c r="A589" s="117"/>
      <c r="B589" s="118">
        <v>37</v>
      </c>
      <c r="C589" s="118" t="s">
        <v>146</v>
      </c>
      <c r="D589" s="126" t="s">
        <v>387</v>
      </c>
      <c r="E589" s="119">
        <f t="shared" ref="E589:F589" si="172">SUM(E590)</f>
        <v>4000</v>
      </c>
      <c r="F589" s="119">
        <f t="shared" si="172"/>
        <v>4000</v>
      </c>
      <c r="G589" s="119">
        <v>0</v>
      </c>
      <c r="H589" s="135">
        <f t="shared" si="165"/>
        <v>0</v>
      </c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5.75" customHeight="1" x14ac:dyDescent="0.25">
      <c r="A590" s="117"/>
      <c r="B590" s="118">
        <v>372</v>
      </c>
      <c r="C590" s="118" t="s">
        <v>146</v>
      </c>
      <c r="D590" s="126" t="s">
        <v>387</v>
      </c>
      <c r="E590" s="119">
        <v>4000</v>
      </c>
      <c r="F590" s="119">
        <v>4000</v>
      </c>
      <c r="G590" s="119">
        <v>0</v>
      </c>
      <c r="H590" s="135">
        <f t="shared" si="165"/>
        <v>0</v>
      </c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5.75" customHeight="1" x14ac:dyDescent="0.25">
      <c r="A591" s="117"/>
      <c r="B591" s="118">
        <v>3722</v>
      </c>
      <c r="C591" s="147" t="s">
        <v>388</v>
      </c>
      <c r="D591" s="126" t="s">
        <v>387</v>
      </c>
      <c r="E591" s="119">
        <v>4000</v>
      </c>
      <c r="F591" s="119">
        <v>4000</v>
      </c>
      <c r="G591" s="148">
        <v>0</v>
      </c>
      <c r="H591" s="135">
        <f t="shared" si="165"/>
        <v>0</v>
      </c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s="195" customFormat="1" ht="15.75" customHeight="1" x14ac:dyDescent="0.25">
      <c r="A592" s="188"/>
      <c r="B592" s="196" t="s">
        <v>389</v>
      </c>
      <c r="C592" s="196"/>
      <c r="D592" s="197"/>
      <c r="E592" s="198">
        <f>SUM(E593,E599,E605,E611)</f>
        <v>96000</v>
      </c>
      <c r="F592" s="198">
        <f>SUM(F593,F599,F605,F611)</f>
        <v>96000</v>
      </c>
      <c r="G592" s="198">
        <f>SUM(G593,G599,G605,G611)</f>
        <v>22265.25</v>
      </c>
      <c r="H592" s="199">
        <f t="shared" si="165"/>
        <v>0.23192968750000001</v>
      </c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</row>
    <row r="593" spans="1:26" s="195" customFormat="1" ht="15.75" customHeight="1" x14ac:dyDescent="0.25">
      <c r="A593" s="188"/>
      <c r="B593" s="189" t="s">
        <v>390</v>
      </c>
      <c r="C593" s="189"/>
      <c r="D593" s="191"/>
      <c r="E593" s="192">
        <f t="shared" ref="E593:F593" si="173">SUM(E595)</f>
        <v>35000</v>
      </c>
      <c r="F593" s="192">
        <f t="shared" si="173"/>
        <v>35000</v>
      </c>
      <c r="G593" s="192">
        <v>12447.95</v>
      </c>
      <c r="H593" s="193">
        <f t="shared" si="165"/>
        <v>0.3556557142857143</v>
      </c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</row>
    <row r="594" spans="1:26" ht="15.75" customHeight="1" x14ac:dyDescent="0.25">
      <c r="A594" s="117"/>
      <c r="B594" s="118" t="s">
        <v>391</v>
      </c>
      <c r="C594" s="118"/>
      <c r="D594" s="126"/>
      <c r="E594" s="119">
        <v>35000</v>
      </c>
      <c r="F594" s="119">
        <v>35000</v>
      </c>
      <c r="G594" s="119">
        <v>12447.95</v>
      </c>
      <c r="H594" s="135">
        <f t="shared" si="165"/>
        <v>0.3556557142857143</v>
      </c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5.75" customHeight="1" x14ac:dyDescent="0.25">
      <c r="A595" s="117"/>
      <c r="B595" s="118">
        <v>3</v>
      </c>
      <c r="C595" s="118" t="s">
        <v>392</v>
      </c>
      <c r="D595" s="126" t="s">
        <v>393</v>
      </c>
      <c r="E595" s="119">
        <f t="shared" ref="E595:F595" si="174">SUM(E596)</f>
        <v>35000</v>
      </c>
      <c r="F595" s="119">
        <f t="shared" si="174"/>
        <v>35000</v>
      </c>
      <c r="G595" s="119">
        <v>12447.95</v>
      </c>
      <c r="H595" s="135">
        <f t="shared" si="165"/>
        <v>0.3556557142857143</v>
      </c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5.75" customHeight="1" x14ac:dyDescent="0.25">
      <c r="A596" s="117"/>
      <c r="B596" s="118">
        <v>32</v>
      </c>
      <c r="C596" s="118" t="s">
        <v>296</v>
      </c>
      <c r="D596" s="126" t="s">
        <v>393</v>
      </c>
      <c r="E596" s="119">
        <f t="shared" ref="E596:F596" si="175">SUM(E597)</f>
        <v>35000</v>
      </c>
      <c r="F596" s="119">
        <f t="shared" si="175"/>
        <v>35000</v>
      </c>
      <c r="G596" s="119">
        <v>12447.95</v>
      </c>
      <c r="H596" s="135">
        <f t="shared" si="165"/>
        <v>0.3556557142857143</v>
      </c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5.75" customHeight="1" x14ac:dyDescent="0.25">
      <c r="A597" s="117"/>
      <c r="B597" s="118">
        <v>323</v>
      </c>
      <c r="C597" s="118" t="s">
        <v>241</v>
      </c>
      <c r="D597" s="126" t="s">
        <v>393</v>
      </c>
      <c r="E597" s="119">
        <v>35000</v>
      </c>
      <c r="F597" s="119">
        <v>35000</v>
      </c>
      <c r="G597" s="119">
        <v>12447.95</v>
      </c>
      <c r="H597" s="135">
        <f t="shared" si="165"/>
        <v>0.3556557142857143</v>
      </c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5.75" customHeight="1" x14ac:dyDescent="0.25">
      <c r="A598" s="117"/>
      <c r="B598" s="118">
        <v>3236</v>
      </c>
      <c r="C598" s="118" t="s">
        <v>394</v>
      </c>
      <c r="D598" s="126" t="s">
        <v>393</v>
      </c>
      <c r="E598" s="119">
        <v>35000</v>
      </c>
      <c r="F598" s="119">
        <v>35000</v>
      </c>
      <c r="G598" s="119">
        <v>12447.95</v>
      </c>
      <c r="H598" s="135">
        <f t="shared" si="165"/>
        <v>0.3556557142857143</v>
      </c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s="195" customFormat="1" ht="15.75" customHeight="1" x14ac:dyDescent="0.25">
      <c r="A599" s="188"/>
      <c r="B599" s="189" t="s">
        <v>395</v>
      </c>
      <c r="C599" s="189"/>
      <c r="D599" s="191"/>
      <c r="E599" s="192">
        <f t="shared" ref="E599:F599" si="176">SUM(E601)</f>
        <v>20000</v>
      </c>
      <c r="F599" s="192">
        <f t="shared" si="176"/>
        <v>20000</v>
      </c>
      <c r="G599" s="192">
        <v>0</v>
      </c>
      <c r="H599" s="193">
        <f t="shared" si="165"/>
        <v>0</v>
      </c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</row>
    <row r="600" spans="1:26" ht="15.75" customHeight="1" x14ac:dyDescent="0.25">
      <c r="A600" s="117"/>
      <c r="B600" s="118" t="s">
        <v>209</v>
      </c>
      <c r="C600" s="118"/>
      <c r="D600" s="126"/>
      <c r="E600" s="119">
        <v>20000</v>
      </c>
      <c r="F600" s="119">
        <v>20000</v>
      </c>
      <c r="G600" s="119">
        <v>0</v>
      </c>
      <c r="H600" s="135">
        <f t="shared" si="165"/>
        <v>0</v>
      </c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5.75" customHeight="1" x14ac:dyDescent="0.25">
      <c r="A601" s="117"/>
      <c r="B601" s="118">
        <v>3</v>
      </c>
      <c r="C601" s="118" t="s">
        <v>35</v>
      </c>
      <c r="D601" s="126" t="s">
        <v>393</v>
      </c>
      <c r="E601" s="119">
        <f t="shared" ref="E601:F601" si="177">SUM(E602)</f>
        <v>20000</v>
      </c>
      <c r="F601" s="119">
        <f t="shared" si="177"/>
        <v>20000</v>
      </c>
      <c r="G601" s="119">
        <v>0</v>
      </c>
      <c r="H601" s="135">
        <f t="shared" si="165"/>
        <v>0</v>
      </c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5.75" customHeight="1" x14ac:dyDescent="0.25">
      <c r="A602" s="117"/>
      <c r="B602" s="118">
        <v>32</v>
      </c>
      <c r="C602" s="118" t="s">
        <v>245</v>
      </c>
      <c r="D602" s="126" t="s">
        <v>393</v>
      </c>
      <c r="E602" s="119">
        <f t="shared" ref="E602:F602" si="178">SUM(E603)</f>
        <v>20000</v>
      </c>
      <c r="F602" s="119">
        <f t="shared" si="178"/>
        <v>20000</v>
      </c>
      <c r="G602" s="119">
        <v>0</v>
      </c>
      <c r="H602" s="135">
        <f t="shared" si="165"/>
        <v>0</v>
      </c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5.75" customHeight="1" x14ac:dyDescent="0.25">
      <c r="A603" s="117"/>
      <c r="B603" s="118">
        <v>323</v>
      </c>
      <c r="C603" s="118" t="s">
        <v>241</v>
      </c>
      <c r="D603" s="126" t="s">
        <v>393</v>
      </c>
      <c r="E603" s="119">
        <v>20000</v>
      </c>
      <c r="F603" s="119">
        <v>20000</v>
      </c>
      <c r="G603" s="119">
        <v>0</v>
      </c>
      <c r="H603" s="135">
        <f t="shared" si="165"/>
        <v>0</v>
      </c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5.75" customHeight="1" x14ac:dyDescent="0.25">
      <c r="A604" s="117"/>
      <c r="B604" s="118">
        <v>3236</v>
      </c>
      <c r="C604" s="118" t="s">
        <v>394</v>
      </c>
      <c r="D604" s="126" t="s">
        <v>393</v>
      </c>
      <c r="E604" s="119">
        <v>20000</v>
      </c>
      <c r="F604" s="119">
        <v>20000</v>
      </c>
      <c r="G604" s="119">
        <v>0</v>
      </c>
      <c r="H604" s="135">
        <f t="shared" si="165"/>
        <v>0</v>
      </c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s="195" customFormat="1" ht="15.75" customHeight="1" x14ac:dyDescent="0.25">
      <c r="A605" s="188"/>
      <c r="B605" s="189" t="s">
        <v>396</v>
      </c>
      <c r="C605" s="189" t="s">
        <v>397</v>
      </c>
      <c r="D605" s="191"/>
      <c r="E605" s="192">
        <f t="shared" ref="E605:F605" si="179">SUM(E607)</f>
        <v>11000</v>
      </c>
      <c r="F605" s="192">
        <f t="shared" si="179"/>
        <v>11000</v>
      </c>
      <c r="G605" s="192">
        <v>5248.69</v>
      </c>
      <c r="H605" s="193">
        <f t="shared" si="165"/>
        <v>0.47715363636363634</v>
      </c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</row>
    <row r="606" spans="1:26" ht="15.75" customHeight="1" x14ac:dyDescent="0.25">
      <c r="A606" s="117"/>
      <c r="B606" s="118" t="s">
        <v>209</v>
      </c>
      <c r="C606" s="118"/>
      <c r="D606" s="126"/>
      <c r="E606" s="119">
        <v>11000</v>
      </c>
      <c r="F606" s="119">
        <v>11000</v>
      </c>
      <c r="G606" s="119">
        <v>5248.69</v>
      </c>
      <c r="H606" s="135">
        <f t="shared" si="165"/>
        <v>0.47715363636363634</v>
      </c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5.75" customHeight="1" x14ac:dyDescent="0.25">
      <c r="A607" s="117"/>
      <c r="B607" s="118">
        <v>3</v>
      </c>
      <c r="C607" s="118" t="s">
        <v>35</v>
      </c>
      <c r="D607" s="126" t="s">
        <v>398</v>
      </c>
      <c r="E607" s="119">
        <f t="shared" ref="E607:F607" si="180">SUM(E608)</f>
        <v>11000</v>
      </c>
      <c r="F607" s="119">
        <f t="shared" si="180"/>
        <v>11000</v>
      </c>
      <c r="G607" s="119">
        <v>5248.69</v>
      </c>
      <c r="H607" s="135">
        <f t="shared" si="165"/>
        <v>0.47715363636363634</v>
      </c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5.75" customHeight="1" x14ac:dyDescent="0.25">
      <c r="A608" s="117"/>
      <c r="B608" s="118">
        <v>32</v>
      </c>
      <c r="C608" s="118" t="s">
        <v>296</v>
      </c>
      <c r="D608" s="126" t="s">
        <v>398</v>
      </c>
      <c r="E608" s="119">
        <v>11000</v>
      </c>
      <c r="F608" s="119">
        <v>11000</v>
      </c>
      <c r="G608" s="119">
        <v>5248.69</v>
      </c>
      <c r="H608" s="135">
        <f t="shared" si="165"/>
        <v>0.47715363636363634</v>
      </c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5.75" customHeight="1" x14ac:dyDescent="0.25">
      <c r="A609" s="117"/>
      <c r="B609" s="118">
        <v>323</v>
      </c>
      <c r="C609" s="118" t="s">
        <v>241</v>
      </c>
      <c r="D609" s="126" t="s">
        <v>398</v>
      </c>
      <c r="E609" s="119">
        <v>11000</v>
      </c>
      <c r="F609" s="119">
        <v>11000</v>
      </c>
      <c r="G609" s="119">
        <v>5248.69</v>
      </c>
      <c r="H609" s="135">
        <f t="shared" si="165"/>
        <v>0.47715363636363634</v>
      </c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5.75" customHeight="1" x14ac:dyDescent="0.25">
      <c r="A610" s="117"/>
      <c r="B610" s="118">
        <v>3236</v>
      </c>
      <c r="C610" s="118" t="s">
        <v>399</v>
      </c>
      <c r="D610" s="126" t="s">
        <v>398</v>
      </c>
      <c r="E610" s="119">
        <v>11000</v>
      </c>
      <c r="F610" s="119">
        <v>11000</v>
      </c>
      <c r="G610" s="119">
        <v>5248.69</v>
      </c>
      <c r="H610" s="135">
        <f t="shared" si="165"/>
        <v>0.47715363636363634</v>
      </c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s="195" customFormat="1" ht="15.75" customHeight="1" x14ac:dyDescent="0.25">
      <c r="A611" s="188"/>
      <c r="B611" s="189" t="s">
        <v>400</v>
      </c>
      <c r="C611" s="189"/>
      <c r="D611" s="191"/>
      <c r="E611" s="192">
        <f t="shared" ref="E611:F611" si="181">SUM(E613)</f>
        <v>30000</v>
      </c>
      <c r="F611" s="192">
        <f t="shared" si="181"/>
        <v>30000</v>
      </c>
      <c r="G611" s="192">
        <v>4568.6099999999997</v>
      </c>
      <c r="H611" s="193">
        <f t="shared" ref="H611:H642" si="182">G611/E611</f>
        <v>0.15228699999999998</v>
      </c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</row>
    <row r="612" spans="1:26" ht="15.75" customHeight="1" x14ac:dyDescent="0.25">
      <c r="A612" s="117"/>
      <c r="B612" s="118" t="s">
        <v>209</v>
      </c>
      <c r="C612" s="118"/>
      <c r="D612" s="126"/>
      <c r="E612" s="119">
        <v>30000</v>
      </c>
      <c r="F612" s="119">
        <v>30000</v>
      </c>
      <c r="G612" s="119">
        <v>4568.6099999999997</v>
      </c>
      <c r="H612" s="135">
        <f t="shared" si="182"/>
        <v>0.15228699999999998</v>
      </c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5.75" customHeight="1" x14ac:dyDescent="0.25">
      <c r="A613" s="117"/>
      <c r="B613" s="118">
        <v>3</v>
      </c>
      <c r="C613" s="118" t="s">
        <v>35</v>
      </c>
      <c r="D613" s="126" t="s">
        <v>398</v>
      </c>
      <c r="E613" s="119">
        <v>30000</v>
      </c>
      <c r="F613" s="119">
        <v>30000</v>
      </c>
      <c r="G613" s="119">
        <v>4568.6099999999997</v>
      </c>
      <c r="H613" s="135">
        <f t="shared" si="182"/>
        <v>0.15228699999999998</v>
      </c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5.75" customHeight="1" x14ac:dyDescent="0.25">
      <c r="A614" s="117"/>
      <c r="B614" s="118">
        <v>32</v>
      </c>
      <c r="C614" s="118" t="s">
        <v>245</v>
      </c>
      <c r="D614" s="126" t="s">
        <v>398</v>
      </c>
      <c r="E614" s="119">
        <f t="shared" ref="E614:F614" si="183">SUM(E615)</f>
        <v>30000</v>
      </c>
      <c r="F614" s="119">
        <f t="shared" si="183"/>
        <v>30000</v>
      </c>
      <c r="G614" s="119">
        <v>4568.6099999999997</v>
      </c>
      <c r="H614" s="135">
        <f t="shared" si="182"/>
        <v>0.15228699999999998</v>
      </c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5.75" customHeight="1" x14ac:dyDescent="0.25">
      <c r="A615" s="117"/>
      <c r="B615" s="118">
        <v>323</v>
      </c>
      <c r="C615" s="118" t="s">
        <v>241</v>
      </c>
      <c r="D615" s="126" t="s">
        <v>398</v>
      </c>
      <c r="E615" s="119">
        <v>30000</v>
      </c>
      <c r="F615" s="119">
        <v>30000</v>
      </c>
      <c r="G615" s="119">
        <v>4568.6099999999997</v>
      </c>
      <c r="H615" s="135">
        <f t="shared" si="182"/>
        <v>0.15228699999999998</v>
      </c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5.75" customHeight="1" x14ac:dyDescent="0.25">
      <c r="A616" s="117"/>
      <c r="B616" s="118">
        <v>3234</v>
      </c>
      <c r="C616" s="118" t="s">
        <v>241</v>
      </c>
      <c r="D616" s="126" t="s">
        <v>398</v>
      </c>
      <c r="E616" s="119">
        <v>30000</v>
      </c>
      <c r="F616" s="119">
        <v>30000</v>
      </c>
      <c r="G616" s="119">
        <v>4568.6099999999997</v>
      </c>
      <c r="H616" s="135">
        <f t="shared" si="182"/>
        <v>0.15228699999999998</v>
      </c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5.75" customHeight="1" x14ac:dyDescent="0.25">
      <c r="A617" s="117"/>
      <c r="B617" s="121" t="s">
        <v>401</v>
      </c>
      <c r="C617" s="121"/>
      <c r="D617" s="122"/>
      <c r="E617" s="130">
        <f t="shared" ref="E617:G617" si="184">SUM(E618,E624)</f>
        <v>135000</v>
      </c>
      <c r="F617" s="130">
        <f t="shared" si="184"/>
        <v>135000</v>
      </c>
      <c r="G617" s="130">
        <f t="shared" si="184"/>
        <v>85789.03</v>
      </c>
      <c r="H617" s="131">
        <f t="shared" si="182"/>
        <v>0.63547429629629626</v>
      </c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s="195" customFormat="1" ht="15.75" customHeight="1" x14ac:dyDescent="0.25">
      <c r="A618" s="188"/>
      <c r="B618" s="189" t="s">
        <v>402</v>
      </c>
      <c r="C618" s="189"/>
      <c r="D618" s="191"/>
      <c r="E618" s="192">
        <f t="shared" ref="E618:F618" si="185">SUM(E620)</f>
        <v>95000</v>
      </c>
      <c r="F618" s="192">
        <f t="shared" si="185"/>
        <v>95000</v>
      </c>
      <c r="G618" s="192">
        <v>60681.03</v>
      </c>
      <c r="H618" s="193">
        <f t="shared" si="182"/>
        <v>0.6387476842105263</v>
      </c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</row>
    <row r="619" spans="1:26" ht="15.75" customHeight="1" x14ac:dyDescent="0.25">
      <c r="A619" s="117"/>
      <c r="B619" s="118" t="s">
        <v>209</v>
      </c>
      <c r="C619" s="118"/>
      <c r="D619" s="126"/>
      <c r="E619" s="119">
        <v>95000</v>
      </c>
      <c r="F619" s="119">
        <v>95000</v>
      </c>
      <c r="G619" s="119">
        <v>60681.03</v>
      </c>
      <c r="H619" s="135">
        <f t="shared" si="182"/>
        <v>0.6387476842105263</v>
      </c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5.75" customHeight="1" x14ac:dyDescent="0.25">
      <c r="A620" s="117"/>
      <c r="B620" s="118">
        <v>3</v>
      </c>
      <c r="C620" s="118" t="s">
        <v>35</v>
      </c>
      <c r="D620" s="126" t="s">
        <v>403</v>
      </c>
      <c r="E620" s="119">
        <v>95000</v>
      </c>
      <c r="F620" s="119">
        <v>95000</v>
      </c>
      <c r="G620" s="119">
        <v>60681.03</v>
      </c>
      <c r="H620" s="135">
        <f t="shared" si="182"/>
        <v>0.6387476842105263</v>
      </c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5.75" customHeight="1" x14ac:dyDescent="0.25">
      <c r="A621" s="117"/>
      <c r="B621" s="118">
        <v>37</v>
      </c>
      <c r="C621" s="118" t="s">
        <v>202</v>
      </c>
      <c r="D621" s="126" t="s">
        <v>403</v>
      </c>
      <c r="E621" s="119">
        <f t="shared" ref="E621:F621" si="186">SUM(E622)</f>
        <v>95000</v>
      </c>
      <c r="F621" s="119">
        <f t="shared" si="186"/>
        <v>95000</v>
      </c>
      <c r="G621" s="119">
        <v>60681.03</v>
      </c>
      <c r="H621" s="135">
        <f t="shared" si="182"/>
        <v>0.6387476842105263</v>
      </c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5.75" customHeight="1" x14ac:dyDescent="0.25">
      <c r="A622" s="117"/>
      <c r="B622" s="118">
        <v>372</v>
      </c>
      <c r="C622" s="118" t="s">
        <v>146</v>
      </c>
      <c r="D622" s="126" t="s">
        <v>403</v>
      </c>
      <c r="E622" s="119">
        <v>95000</v>
      </c>
      <c r="F622" s="119">
        <v>95000</v>
      </c>
      <c r="G622" s="119">
        <v>60681.03</v>
      </c>
      <c r="H622" s="135">
        <f t="shared" si="182"/>
        <v>0.6387476842105263</v>
      </c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5.75" customHeight="1" x14ac:dyDescent="0.25">
      <c r="A623" s="117"/>
      <c r="B623" s="118">
        <v>3721</v>
      </c>
      <c r="C623" s="118" t="s">
        <v>404</v>
      </c>
      <c r="D623" s="126" t="s">
        <v>405</v>
      </c>
      <c r="E623" s="119">
        <v>95000</v>
      </c>
      <c r="F623" s="119">
        <v>95000</v>
      </c>
      <c r="G623" s="119">
        <v>60681.03</v>
      </c>
      <c r="H623" s="135">
        <f t="shared" si="182"/>
        <v>0.6387476842105263</v>
      </c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s="195" customFormat="1" ht="15.75" customHeight="1" x14ac:dyDescent="0.25">
      <c r="A624" s="188"/>
      <c r="B624" s="189" t="s">
        <v>406</v>
      </c>
      <c r="C624" s="189"/>
      <c r="D624" s="191"/>
      <c r="E624" s="192">
        <f t="shared" ref="E624:F624" si="187">SUM(E626)</f>
        <v>40000</v>
      </c>
      <c r="F624" s="192">
        <f t="shared" si="187"/>
        <v>40000</v>
      </c>
      <c r="G624" s="192">
        <v>25108</v>
      </c>
      <c r="H624" s="193">
        <f t="shared" si="182"/>
        <v>0.62770000000000004</v>
      </c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</row>
    <row r="625" spans="1:26" ht="15.75" customHeight="1" x14ac:dyDescent="0.25">
      <c r="A625" s="117"/>
      <c r="B625" s="118" t="s">
        <v>407</v>
      </c>
      <c r="C625" s="118"/>
      <c r="D625" s="126"/>
      <c r="E625" s="119">
        <v>40000</v>
      </c>
      <c r="F625" s="119">
        <v>40000</v>
      </c>
      <c r="G625" s="119">
        <v>25108</v>
      </c>
      <c r="H625" s="135">
        <f t="shared" si="182"/>
        <v>0.62770000000000004</v>
      </c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5.75" customHeight="1" x14ac:dyDescent="0.25">
      <c r="A626" s="117"/>
      <c r="B626" s="118">
        <v>3</v>
      </c>
      <c r="C626" s="118" t="s">
        <v>35</v>
      </c>
      <c r="D626" s="126" t="s">
        <v>403</v>
      </c>
      <c r="E626" s="119">
        <f t="shared" ref="E626:F626" si="188">SUM(E627, )</f>
        <v>40000</v>
      </c>
      <c r="F626" s="119">
        <f t="shared" si="188"/>
        <v>40000</v>
      </c>
      <c r="G626" s="119">
        <v>25108</v>
      </c>
      <c r="H626" s="135">
        <f t="shared" si="182"/>
        <v>0.62770000000000004</v>
      </c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5.75" customHeight="1" x14ac:dyDescent="0.25">
      <c r="A627" s="117"/>
      <c r="B627" s="118">
        <v>36</v>
      </c>
      <c r="C627" s="118" t="s">
        <v>408</v>
      </c>
      <c r="D627" s="126" t="s">
        <v>403</v>
      </c>
      <c r="E627" s="119">
        <f t="shared" ref="E627:F627" si="189">SUM(E628, )</f>
        <v>40000</v>
      </c>
      <c r="F627" s="119">
        <f t="shared" si="189"/>
        <v>40000</v>
      </c>
      <c r="G627" s="119">
        <v>25108</v>
      </c>
      <c r="H627" s="135">
        <f t="shared" si="182"/>
        <v>0.62770000000000004</v>
      </c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5.75" customHeight="1" x14ac:dyDescent="0.25">
      <c r="A628" s="117"/>
      <c r="B628" s="118">
        <v>363</v>
      </c>
      <c r="C628" s="118" t="s">
        <v>143</v>
      </c>
      <c r="D628" s="126" t="s">
        <v>403</v>
      </c>
      <c r="E628" s="119">
        <v>40000</v>
      </c>
      <c r="F628" s="119">
        <v>40000</v>
      </c>
      <c r="G628" s="119">
        <v>25108</v>
      </c>
      <c r="H628" s="135">
        <f t="shared" si="182"/>
        <v>0.62770000000000004</v>
      </c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5.75" customHeight="1" x14ac:dyDescent="0.25">
      <c r="A629" s="117"/>
      <c r="B629" s="118">
        <v>3631</v>
      </c>
      <c r="C629" s="118" t="s">
        <v>143</v>
      </c>
      <c r="D629" s="126" t="s">
        <v>405</v>
      </c>
      <c r="E629" s="119">
        <v>40000</v>
      </c>
      <c r="F629" s="119">
        <v>40000</v>
      </c>
      <c r="G629" s="119">
        <v>25108</v>
      </c>
      <c r="H629" s="135">
        <f t="shared" si="182"/>
        <v>0.62770000000000004</v>
      </c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5.75" customHeight="1" x14ac:dyDescent="0.25">
      <c r="A630" s="117"/>
      <c r="B630" s="121" t="s">
        <v>409</v>
      </c>
      <c r="C630" s="121"/>
      <c r="D630" s="122"/>
      <c r="E630" s="130">
        <f>SUM(E631,E637,E643,E649,E655,E661,E667,E673)</f>
        <v>263000</v>
      </c>
      <c r="F630" s="130">
        <f>SUM(F631,F637,F643,F649,F655,F661,F667,F673)</f>
        <v>263000</v>
      </c>
      <c r="G630" s="130">
        <f>SUM(G631,G637,G643,G649,G655:G661,G667,G673)</f>
        <v>43999</v>
      </c>
      <c r="H630" s="131">
        <f t="shared" si="182"/>
        <v>0.16729657794676805</v>
      </c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s="195" customFormat="1" ht="15.75" customHeight="1" x14ac:dyDescent="0.25">
      <c r="A631" s="188"/>
      <c r="B631" s="189" t="s">
        <v>410</v>
      </c>
      <c r="C631" s="189" t="s">
        <v>411</v>
      </c>
      <c r="D631" s="191"/>
      <c r="E631" s="192">
        <f t="shared" ref="E631:F631" si="190">SUM(E633)</f>
        <v>20000</v>
      </c>
      <c r="F631" s="192">
        <f t="shared" si="190"/>
        <v>20000</v>
      </c>
      <c r="G631" s="192">
        <v>0</v>
      </c>
      <c r="H631" s="193">
        <f t="shared" si="182"/>
        <v>0</v>
      </c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</row>
    <row r="632" spans="1:26" ht="15.75" customHeight="1" x14ac:dyDescent="0.25">
      <c r="A632" s="117"/>
      <c r="B632" s="118" t="s">
        <v>209</v>
      </c>
      <c r="C632" s="118"/>
      <c r="D632" s="126"/>
      <c r="E632" s="119">
        <v>20000</v>
      </c>
      <c r="F632" s="119">
        <v>20000</v>
      </c>
      <c r="G632" s="119">
        <v>0</v>
      </c>
      <c r="H632" s="135">
        <f t="shared" si="182"/>
        <v>0</v>
      </c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5.75" customHeight="1" x14ac:dyDescent="0.25">
      <c r="A633" s="117"/>
      <c r="B633" s="118">
        <v>3</v>
      </c>
      <c r="C633" s="118" t="s">
        <v>35</v>
      </c>
      <c r="D633" s="126" t="s">
        <v>412</v>
      </c>
      <c r="E633" s="119">
        <f t="shared" ref="E633:F633" si="191">SUM(E634)</f>
        <v>20000</v>
      </c>
      <c r="F633" s="119">
        <f t="shared" si="191"/>
        <v>20000</v>
      </c>
      <c r="G633" s="119">
        <v>0</v>
      </c>
      <c r="H633" s="135">
        <f t="shared" si="182"/>
        <v>0</v>
      </c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5.75" customHeight="1" x14ac:dyDescent="0.25">
      <c r="A634" s="117"/>
      <c r="B634" s="118">
        <v>37</v>
      </c>
      <c r="C634" s="118" t="s">
        <v>413</v>
      </c>
      <c r="D634" s="126" t="s">
        <v>412</v>
      </c>
      <c r="E634" s="119">
        <f t="shared" ref="E634:F634" si="192">SUM(E635)</f>
        <v>20000</v>
      </c>
      <c r="F634" s="119">
        <f t="shared" si="192"/>
        <v>20000</v>
      </c>
      <c r="G634" s="119">
        <v>0</v>
      </c>
      <c r="H634" s="135">
        <f t="shared" si="182"/>
        <v>0</v>
      </c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5.75" customHeight="1" x14ac:dyDescent="0.25">
      <c r="A635" s="117"/>
      <c r="B635" s="118">
        <v>372</v>
      </c>
      <c r="C635" s="118" t="s">
        <v>202</v>
      </c>
      <c r="D635" s="126" t="s">
        <v>412</v>
      </c>
      <c r="E635" s="119">
        <v>20000</v>
      </c>
      <c r="F635" s="119">
        <v>20000</v>
      </c>
      <c r="G635" s="119">
        <v>0</v>
      </c>
      <c r="H635" s="135">
        <f t="shared" si="182"/>
        <v>0</v>
      </c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5.75" customHeight="1" x14ac:dyDescent="0.25">
      <c r="A636" s="117"/>
      <c r="B636" s="118">
        <v>3721</v>
      </c>
      <c r="C636" s="118" t="s">
        <v>388</v>
      </c>
      <c r="D636" s="126" t="s">
        <v>412</v>
      </c>
      <c r="E636" s="119">
        <v>20000</v>
      </c>
      <c r="F636" s="119">
        <v>20000</v>
      </c>
      <c r="G636" s="119">
        <v>0</v>
      </c>
      <c r="H636" s="135">
        <f t="shared" si="182"/>
        <v>0</v>
      </c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s="195" customFormat="1" ht="15.75" customHeight="1" x14ac:dyDescent="0.25">
      <c r="A637" s="188"/>
      <c r="B637" s="189" t="s">
        <v>414</v>
      </c>
      <c r="C637" s="189"/>
      <c r="D637" s="191"/>
      <c r="E637" s="192">
        <f t="shared" ref="E637:F637" si="193">SUM(E639)</f>
        <v>60000</v>
      </c>
      <c r="F637" s="192">
        <f t="shared" si="193"/>
        <v>60000</v>
      </c>
      <c r="G637" s="192">
        <v>0</v>
      </c>
      <c r="H637" s="193">
        <f t="shared" si="182"/>
        <v>0</v>
      </c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</row>
    <row r="638" spans="1:26" ht="15.75" customHeight="1" x14ac:dyDescent="0.25">
      <c r="A638" s="117"/>
      <c r="B638" s="118" t="s">
        <v>415</v>
      </c>
      <c r="C638" s="118"/>
      <c r="D638" s="126"/>
      <c r="E638" s="119">
        <v>60000</v>
      </c>
      <c r="F638" s="119">
        <v>60000</v>
      </c>
      <c r="G638" s="119">
        <v>0</v>
      </c>
      <c r="H638" s="135">
        <f t="shared" si="182"/>
        <v>0</v>
      </c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5.75" customHeight="1" x14ac:dyDescent="0.25">
      <c r="A639" s="117"/>
      <c r="B639" s="118">
        <v>3</v>
      </c>
      <c r="C639" s="118" t="s">
        <v>35</v>
      </c>
      <c r="D639" s="126" t="s">
        <v>403</v>
      </c>
      <c r="E639" s="119">
        <f t="shared" ref="E639:F639" si="194">SUM(E640)</f>
        <v>60000</v>
      </c>
      <c r="F639" s="119">
        <f t="shared" si="194"/>
        <v>60000</v>
      </c>
      <c r="G639" s="119">
        <v>0</v>
      </c>
      <c r="H639" s="135">
        <f t="shared" si="182"/>
        <v>0</v>
      </c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5.75" customHeight="1" x14ac:dyDescent="0.25">
      <c r="A640" s="117"/>
      <c r="B640" s="118">
        <v>37</v>
      </c>
      <c r="C640" s="118" t="s">
        <v>202</v>
      </c>
      <c r="D640" s="126" t="s">
        <v>403</v>
      </c>
      <c r="E640" s="119">
        <f t="shared" ref="E640:F640" si="195">SUM(E641)</f>
        <v>60000</v>
      </c>
      <c r="F640" s="119">
        <f t="shared" si="195"/>
        <v>60000</v>
      </c>
      <c r="G640" s="119">
        <v>0</v>
      </c>
      <c r="H640" s="135">
        <f t="shared" si="182"/>
        <v>0</v>
      </c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5.75" customHeight="1" x14ac:dyDescent="0.25">
      <c r="A641" s="117"/>
      <c r="B641" s="118">
        <v>372</v>
      </c>
      <c r="C641" s="118" t="s">
        <v>202</v>
      </c>
      <c r="D641" s="126" t="s">
        <v>403</v>
      </c>
      <c r="E641" s="119">
        <v>60000</v>
      </c>
      <c r="F641" s="119">
        <v>60000</v>
      </c>
      <c r="G641" s="119">
        <v>0</v>
      </c>
      <c r="H641" s="135">
        <f t="shared" si="182"/>
        <v>0</v>
      </c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5.75" customHeight="1" x14ac:dyDescent="0.25">
      <c r="A642" s="117"/>
      <c r="B642" s="118">
        <v>3721</v>
      </c>
      <c r="C642" s="118" t="s">
        <v>388</v>
      </c>
      <c r="D642" s="126" t="s">
        <v>405</v>
      </c>
      <c r="E642" s="119">
        <v>60000</v>
      </c>
      <c r="F642" s="119">
        <v>60000</v>
      </c>
      <c r="G642" s="119">
        <v>0</v>
      </c>
      <c r="H642" s="135">
        <f t="shared" si="182"/>
        <v>0</v>
      </c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s="195" customFormat="1" ht="15.75" customHeight="1" x14ac:dyDescent="0.25">
      <c r="A643" s="188"/>
      <c r="B643" s="189" t="s">
        <v>416</v>
      </c>
      <c r="C643" s="189"/>
      <c r="D643" s="191"/>
      <c r="E643" s="192">
        <f t="shared" ref="E643:F643" si="196">SUM(E645)</f>
        <v>8000</v>
      </c>
      <c r="F643" s="192">
        <f t="shared" si="196"/>
        <v>8000</v>
      </c>
      <c r="G643" s="192">
        <v>0</v>
      </c>
      <c r="H643" s="193">
        <f t="shared" ref="H643:H710" si="197">G643/E643</f>
        <v>0</v>
      </c>
      <c r="I643" s="194"/>
      <c r="J643" s="194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</row>
    <row r="644" spans="1:26" ht="15.75" customHeight="1" x14ac:dyDescent="0.25">
      <c r="A644" s="117"/>
      <c r="B644" s="118" t="s">
        <v>209</v>
      </c>
      <c r="C644" s="118"/>
      <c r="D644" s="126"/>
      <c r="E644" s="119">
        <v>8000</v>
      </c>
      <c r="F644" s="119">
        <v>8000</v>
      </c>
      <c r="G644" s="119">
        <v>0</v>
      </c>
      <c r="H644" s="135">
        <f t="shared" si="197"/>
        <v>0</v>
      </c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5.75" customHeight="1" x14ac:dyDescent="0.25">
      <c r="A645" s="117"/>
      <c r="B645" s="118">
        <v>3</v>
      </c>
      <c r="C645" s="118" t="s">
        <v>35</v>
      </c>
      <c r="D645" s="126" t="s">
        <v>412</v>
      </c>
      <c r="E645" s="119">
        <f t="shared" ref="E645:F645" si="198">SUM(E646, )</f>
        <v>8000</v>
      </c>
      <c r="F645" s="119">
        <f t="shared" si="198"/>
        <v>8000</v>
      </c>
      <c r="G645" s="119">
        <v>0</v>
      </c>
      <c r="H645" s="135">
        <f t="shared" si="197"/>
        <v>0</v>
      </c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5.75" customHeight="1" x14ac:dyDescent="0.25">
      <c r="A646" s="117"/>
      <c r="B646" s="118">
        <v>36</v>
      </c>
      <c r="C646" s="118" t="s">
        <v>408</v>
      </c>
      <c r="D646" s="126" t="s">
        <v>412</v>
      </c>
      <c r="E646" s="119">
        <f t="shared" ref="E646:F646" si="199">SUM(E647)</f>
        <v>8000</v>
      </c>
      <c r="F646" s="119">
        <f t="shared" si="199"/>
        <v>8000</v>
      </c>
      <c r="G646" s="119">
        <v>0</v>
      </c>
      <c r="H646" s="135">
        <f t="shared" si="197"/>
        <v>0</v>
      </c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5.75" customHeight="1" x14ac:dyDescent="0.25">
      <c r="A647" s="117"/>
      <c r="B647" s="118">
        <v>363</v>
      </c>
      <c r="C647" s="118" t="s">
        <v>417</v>
      </c>
      <c r="D647" s="126" t="s">
        <v>412</v>
      </c>
      <c r="E647" s="119">
        <v>8000</v>
      </c>
      <c r="F647" s="119">
        <v>8000</v>
      </c>
      <c r="G647" s="119">
        <v>0</v>
      </c>
      <c r="H647" s="135">
        <f t="shared" si="197"/>
        <v>0</v>
      </c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5.75" customHeight="1" x14ac:dyDescent="0.25">
      <c r="A648" s="117"/>
      <c r="B648" s="118">
        <v>3631</v>
      </c>
      <c r="C648" s="118" t="s">
        <v>143</v>
      </c>
      <c r="D648" s="126" t="s">
        <v>412</v>
      </c>
      <c r="E648" s="119">
        <v>8000</v>
      </c>
      <c r="F648" s="119">
        <v>8000</v>
      </c>
      <c r="G648" s="119">
        <v>0</v>
      </c>
      <c r="H648" s="135">
        <f t="shared" si="197"/>
        <v>0</v>
      </c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s="195" customFormat="1" ht="15.75" customHeight="1" x14ac:dyDescent="0.25">
      <c r="A649" s="188"/>
      <c r="B649" s="189" t="s">
        <v>418</v>
      </c>
      <c r="C649" s="189"/>
      <c r="D649" s="191"/>
      <c r="E649" s="192">
        <f t="shared" ref="E649:F649" si="200">SUM(E651)</f>
        <v>20000</v>
      </c>
      <c r="F649" s="192">
        <f t="shared" si="200"/>
        <v>20000</v>
      </c>
      <c r="G649" s="192">
        <v>0</v>
      </c>
      <c r="H649" s="193">
        <f t="shared" si="197"/>
        <v>0</v>
      </c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</row>
    <row r="650" spans="1:26" ht="15.75" customHeight="1" x14ac:dyDescent="0.25">
      <c r="A650" s="117"/>
      <c r="B650" s="118" t="s">
        <v>209</v>
      </c>
      <c r="C650" s="118"/>
      <c r="D650" s="126"/>
      <c r="E650" s="119">
        <v>20000</v>
      </c>
      <c r="F650" s="119">
        <v>20000</v>
      </c>
      <c r="G650" s="119">
        <v>0</v>
      </c>
      <c r="H650" s="135">
        <f t="shared" si="197"/>
        <v>0</v>
      </c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5.75" customHeight="1" x14ac:dyDescent="0.25">
      <c r="A651" s="117"/>
      <c r="B651" s="118">
        <v>3</v>
      </c>
      <c r="C651" s="118" t="s">
        <v>35</v>
      </c>
      <c r="D651" s="126" t="s">
        <v>412</v>
      </c>
      <c r="E651" s="119">
        <f t="shared" ref="E651:F651" si="201">SUM(E652)</f>
        <v>20000</v>
      </c>
      <c r="F651" s="119">
        <f t="shared" si="201"/>
        <v>20000</v>
      </c>
      <c r="G651" s="119">
        <v>0</v>
      </c>
      <c r="H651" s="135">
        <f t="shared" si="197"/>
        <v>0</v>
      </c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5.75" customHeight="1" x14ac:dyDescent="0.25">
      <c r="A652" s="117"/>
      <c r="B652" s="118">
        <v>36</v>
      </c>
      <c r="C652" s="118" t="s">
        <v>417</v>
      </c>
      <c r="D652" s="126" t="s">
        <v>412</v>
      </c>
      <c r="E652" s="119">
        <f t="shared" ref="E652:F652" si="202">SUM(E653)</f>
        <v>20000</v>
      </c>
      <c r="F652" s="119">
        <f t="shared" si="202"/>
        <v>20000</v>
      </c>
      <c r="G652" s="119">
        <v>0</v>
      </c>
      <c r="H652" s="135">
        <f t="shared" si="197"/>
        <v>0</v>
      </c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5.75" customHeight="1" x14ac:dyDescent="0.25">
      <c r="A653" s="117"/>
      <c r="B653" s="118">
        <v>363</v>
      </c>
      <c r="C653" s="118" t="s">
        <v>143</v>
      </c>
      <c r="D653" s="126" t="s">
        <v>412</v>
      </c>
      <c r="E653" s="119">
        <v>20000</v>
      </c>
      <c r="F653" s="119">
        <v>20000</v>
      </c>
      <c r="G653" s="119">
        <v>0</v>
      </c>
      <c r="H653" s="135">
        <f t="shared" si="197"/>
        <v>0</v>
      </c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5.75" customHeight="1" x14ac:dyDescent="0.25">
      <c r="A654" s="117"/>
      <c r="B654" s="118">
        <v>3631</v>
      </c>
      <c r="C654" s="118" t="s">
        <v>143</v>
      </c>
      <c r="D654" s="126" t="s">
        <v>412</v>
      </c>
      <c r="E654" s="119">
        <v>20000</v>
      </c>
      <c r="F654" s="119">
        <v>20000</v>
      </c>
      <c r="G654" s="119">
        <v>0</v>
      </c>
      <c r="H654" s="135">
        <f t="shared" si="197"/>
        <v>0</v>
      </c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s="195" customFormat="1" ht="15.75" customHeight="1" x14ac:dyDescent="0.25">
      <c r="A655" s="188"/>
      <c r="B655" s="189" t="s">
        <v>419</v>
      </c>
      <c r="C655" s="189"/>
      <c r="D655" s="191"/>
      <c r="E655" s="192">
        <f t="shared" ref="E655:F655" si="203">SUM(E657)</f>
        <v>12000</v>
      </c>
      <c r="F655" s="192">
        <f t="shared" si="203"/>
        <v>12000</v>
      </c>
      <c r="G655" s="192">
        <v>0</v>
      </c>
      <c r="H655" s="193">
        <f t="shared" si="197"/>
        <v>0</v>
      </c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</row>
    <row r="656" spans="1:26" ht="15.75" customHeight="1" x14ac:dyDescent="0.25">
      <c r="A656" s="117"/>
      <c r="B656" s="118" t="s">
        <v>209</v>
      </c>
      <c r="C656" s="118"/>
      <c r="D656" s="126"/>
      <c r="E656" s="119">
        <v>12000</v>
      </c>
      <c r="F656" s="119">
        <v>12000</v>
      </c>
      <c r="G656" s="119">
        <v>0</v>
      </c>
      <c r="H656" s="135">
        <f t="shared" si="197"/>
        <v>0</v>
      </c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5.75" customHeight="1" x14ac:dyDescent="0.25">
      <c r="A657" s="117"/>
      <c r="B657" s="118">
        <v>3</v>
      </c>
      <c r="C657" s="118" t="s">
        <v>35</v>
      </c>
      <c r="D657" s="126" t="s">
        <v>412</v>
      </c>
      <c r="E657" s="119">
        <v>12000</v>
      </c>
      <c r="F657" s="119">
        <v>12000</v>
      </c>
      <c r="G657" s="119">
        <v>0</v>
      </c>
      <c r="H657" s="135">
        <f t="shared" si="197"/>
        <v>0</v>
      </c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5.75" customHeight="1" x14ac:dyDescent="0.25">
      <c r="A658" s="117"/>
      <c r="B658" s="118">
        <v>36</v>
      </c>
      <c r="C658" s="118" t="s">
        <v>417</v>
      </c>
      <c r="D658" s="126" t="s">
        <v>412</v>
      </c>
      <c r="E658" s="119">
        <v>12000</v>
      </c>
      <c r="F658" s="119">
        <v>12000</v>
      </c>
      <c r="G658" s="119">
        <v>0</v>
      </c>
      <c r="H658" s="135">
        <f t="shared" si="197"/>
        <v>0</v>
      </c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5.75" customHeight="1" x14ac:dyDescent="0.25">
      <c r="A659" s="117"/>
      <c r="B659" s="118">
        <v>363</v>
      </c>
      <c r="C659" s="118" t="s">
        <v>143</v>
      </c>
      <c r="D659" s="126" t="s">
        <v>412</v>
      </c>
      <c r="E659" s="119">
        <v>12000</v>
      </c>
      <c r="F659" s="119">
        <v>12000</v>
      </c>
      <c r="G659" s="119">
        <v>0</v>
      </c>
      <c r="H659" s="135">
        <f t="shared" si="197"/>
        <v>0</v>
      </c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5.75" customHeight="1" x14ac:dyDescent="0.25">
      <c r="A660" s="117"/>
      <c r="B660" s="118">
        <v>3631</v>
      </c>
      <c r="C660" s="118" t="s">
        <v>143</v>
      </c>
      <c r="D660" s="126" t="s">
        <v>412</v>
      </c>
      <c r="E660" s="119">
        <v>12000</v>
      </c>
      <c r="F660" s="119">
        <v>12000</v>
      </c>
      <c r="G660" s="119">
        <v>0</v>
      </c>
      <c r="H660" s="135">
        <f t="shared" si="197"/>
        <v>0</v>
      </c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s="195" customFormat="1" ht="15.75" customHeight="1" x14ac:dyDescent="0.25">
      <c r="A661" s="188"/>
      <c r="B661" s="189" t="s">
        <v>420</v>
      </c>
      <c r="C661" s="189"/>
      <c r="D661" s="191"/>
      <c r="E661" s="192">
        <f t="shared" ref="E661:F661" si="204">SUM(E663)</f>
        <v>8000</v>
      </c>
      <c r="F661" s="192">
        <f t="shared" si="204"/>
        <v>8000</v>
      </c>
      <c r="G661" s="192">
        <v>0</v>
      </c>
      <c r="H661" s="193">
        <f t="shared" si="197"/>
        <v>0</v>
      </c>
      <c r="I661" s="194"/>
      <c r="J661" s="194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</row>
    <row r="662" spans="1:26" ht="15.75" customHeight="1" x14ac:dyDescent="0.25">
      <c r="A662" s="117"/>
      <c r="B662" s="118" t="s">
        <v>200</v>
      </c>
      <c r="C662" s="118"/>
      <c r="D662" s="126"/>
      <c r="E662" s="119">
        <v>8000</v>
      </c>
      <c r="F662" s="119">
        <v>8000</v>
      </c>
      <c r="G662" s="119">
        <v>0</v>
      </c>
      <c r="H662" s="135">
        <f t="shared" si="197"/>
        <v>0</v>
      </c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5.75" customHeight="1" x14ac:dyDescent="0.25">
      <c r="A663" s="117"/>
      <c r="B663" s="118">
        <v>3</v>
      </c>
      <c r="C663" s="118" t="s">
        <v>35</v>
      </c>
      <c r="D663" s="126" t="s">
        <v>421</v>
      </c>
      <c r="E663" s="119">
        <f t="shared" ref="E663:F663" si="205">SUM(E664)</f>
        <v>8000</v>
      </c>
      <c r="F663" s="119">
        <f t="shared" si="205"/>
        <v>8000</v>
      </c>
      <c r="G663" s="119">
        <v>0</v>
      </c>
      <c r="H663" s="135">
        <f t="shared" si="197"/>
        <v>0</v>
      </c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5.75" customHeight="1" x14ac:dyDescent="0.25">
      <c r="A664" s="117"/>
      <c r="B664" s="118">
        <v>36</v>
      </c>
      <c r="C664" s="118" t="s">
        <v>417</v>
      </c>
      <c r="D664" s="126" t="s">
        <v>421</v>
      </c>
      <c r="E664" s="119">
        <f t="shared" ref="E664:F664" si="206">SUM(E665)</f>
        <v>8000</v>
      </c>
      <c r="F664" s="119">
        <f t="shared" si="206"/>
        <v>8000</v>
      </c>
      <c r="G664" s="119">
        <v>0</v>
      </c>
      <c r="H664" s="135">
        <f t="shared" si="197"/>
        <v>0</v>
      </c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5.75" customHeight="1" x14ac:dyDescent="0.25">
      <c r="A665" s="117"/>
      <c r="B665" s="118">
        <v>363</v>
      </c>
      <c r="C665" s="118" t="s">
        <v>143</v>
      </c>
      <c r="D665" s="126" t="s">
        <v>421</v>
      </c>
      <c r="E665" s="119">
        <v>8000</v>
      </c>
      <c r="F665" s="119">
        <v>8000</v>
      </c>
      <c r="G665" s="119">
        <v>0</v>
      </c>
      <c r="H665" s="135">
        <f t="shared" si="197"/>
        <v>0</v>
      </c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5.75" customHeight="1" x14ac:dyDescent="0.25">
      <c r="A666" s="117"/>
      <c r="B666" s="118">
        <v>3631</v>
      </c>
      <c r="C666" s="118" t="s">
        <v>143</v>
      </c>
      <c r="D666" s="126" t="s">
        <v>421</v>
      </c>
      <c r="E666" s="119">
        <v>8000</v>
      </c>
      <c r="F666" s="119">
        <v>8000</v>
      </c>
      <c r="G666" s="119">
        <v>0</v>
      </c>
      <c r="H666" s="135">
        <f t="shared" si="197"/>
        <v>0</v>
      </c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s="195" customFormat="1" ht="15.75" customHeight="1" x14ac:dyDescent="0.25">
      <c r="A667" s="188"/>
      <c r="B667" s="189" t="s">
        <v>422</v>
      </c>
      <c r="C667" s="189"/>
      <c r="D667" s="191"/>
      <c r="E667" s="192">
        <f t="shared" ref="E667:F667" si="207">SUM(E669)</f>
        <v>75000</v>
      </c>
      <c r="F667" s="192">
        <f t="shared" si="207"/>
        <v>75000</v>
      </c>
      <c r="G667" s="192">
        <v>21999</v>
      </c>
      <c r="H667" s="193">
        <f t="shared" si="197"/>
        <v>0.29332000000000003</v>
      </c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</row>
    <row r="668" spans="1:26" ht="15.75" customHeight="1" x14ac:dyDescent="0.25">
      <c r="A668" s="117"/>
      <c r="B668" s="118" t="s">
        <v>200</v>
      </c>
      <c r="C668" s="118"/>
      <c r="D668" s="126"/>
      <c r="E668" s="119">
        <v>75000</v>
      </c>
      <c r="F668" s="119">
        <v>75000</v>
      </c>
      <c r="G668" s="119">
        <v>21999</v>
      </c>
      <c r="H668" s="135">
        <f t="shared" si="197"/>
        <v>0.29332000000000003</v>
      </c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5.75" customHeight="1" x14ac:dyDescent="0.25">
      <c r="A669" s="117"/>
      <c r="B669" s="118">
        <v>3</v>
      </c>
      <c r="C669" s="118" t="s">
        <v>35</v>
      </c>
      <c r="D669" s="126" t="s">
        <v>423</v>
      </c>
      <c r="E669" s="119">
        <f t="shared" ref="E669:F669" si="208">SUM(E670)</f>
        <v>75000</v>
      </c>
      <c r="F669" s="119">
        <f t="shared" si="208"/>
        <v>75000</v>
      </c>
      <c r="G669" s="119">
        <v>21999</v>
      </c>
      <c r="H669" s="135">
        <f t="shared" si="197"/>
        <v>0.29332000000000003</v>
      </c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5.75" customHeight="1" x14ac:dyDescent="0.25">
      <c r="A670" s="117"/>
      <c r="B670" s="118">
        <v>37</v>
      </c>
      <c r="C670" s="118" t="s">
        <v>202</v>
      </c>
      <c r="D670" s="126" t="s">
        <v>423</v>
      </c>
      <c r="E670" s="119">
        <f t="shared" ref="E670:F670" si="209">SUM(E671)</f>
        <v>75000</v>
      </c>
      <c r="F670" s="119">
        <f t="shared" si="209"/>
        <v>75000</v>
      </c>
      <c r="G670" s="119">
        <v>21999</v>
      </c>
      <c r="H670" s="135">
        <f t="shared" si="197"/>
        <v>0.29332000000000003</v>
      </c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5.75" customHeight="1" x14ac:dyDescent="0.25">
      <c r="A671" s="117"/>
      <c r="B671" s="118">
        <v>372</v>
      </c>
      <c r="C671" s="118" t="s">
        <v>424</v>
      </c>
      <c r="D671" s="126" t="s">
        <v>423</v>
      </c>
      <c r="E671" s="119">
        <v>75000</v>
      </c>
      <c r="F671" s="119">
        <v>75000</v>
      </c>
      <c r="G671" s="119">
        <v>21999</v>
      </c>
      <c r="H671" s="135">
        <f t="shared" si="197"/>
        <v>0.29332000000000003</v>
      </c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5.75" customHeight="1" x14ac:dyDescent="0.25">
      <c r="A672" s="117"/>
      <c r="B672" s="118">
        <v>3721</v>
      </c>
      <c r="C672" s="118" t="s">
        <v>388</v>
      </c>
      <c r="D672" s="126" t="s">
        <v>423</v>
      </c>
      <c r="E672" s="119">
        <v>75000</v>
      </c>
      <c r="F672" s="119">
        <v>75000</v>
      </c>
      <c r="G672" s="119">
        <v>21999</v>
      </c>
      <c r="H672" s="135">
        <f t="shared" si="197"/>
        <v>0.29332000000000003</v>
      </c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s="195" customFormat="1" ht="15.75" customHeight="1" x14ac:dyDescent="0.25">
      <c r="A673" s="188"/>
      <c r="B673" s="189" t="s">
        <v>425</v>
      </c>
      <c r="C673" s="189"/>
      <c r="D673" s="191"/>
      <c r="E673" s="192">
        <f t="shared" ref="E673:F673" si="210">SUM(E675)</f>
        <v>60000</v>
      </c>
      <c r="F673" s="192">
        <f t="shared" si="210"/>
        <v>60000</v>
      </c>
      <c r="G673" s="192">
        <v>22000</v>
      </c>
      <c r="H673" s="193">
        <f t="shared" si="197"/>
        <v>0.36666666666666664</v>
      </c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</row>
    <row r="674" spans="1:26" ht="15.75" customHeight="1" x14ac:dyDescent="0.25">
      <c r="A674" s="117"/>
      <c r="B674" s="118" t="s">
        <v>200</v>
      </c>
      <c r="C674" s="118"/>
      <c r="D674" s="126"/>
      <c r="E674" s="119">
        <v>60000</v>
      </c>
      <c r="F674" s="119">
        <v>60000</v>
      </c>
      <c r="G674" s="119">
        <v>22000</v>
      </c>
      <c r="H674" s="135">
        <f t="shared" si="197"/>
        <v>0.36666666666666664</v>
      </c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5.75" customHeight="1" x14ac:dyDescent="0.25">
      <c r="A675" s="117"/>
      <c r="B675" s="118">
        <v>3</v>
      </c>
      <c r="C675" s="118" t="s">
        <v>35</v>
      </c>
      <c r="D675" s="126" t="s">
        <v>423</v>
      </c>
      <c r="E675" s="119">
        <f t="shared" ref="E675:F675" si="211">SUM(E676)</f>
        <v>60000</v>
      </c>
      <c r="F675" s="119">
        <f t="shared" si="211"/>
        <v>60000</v>
      </c>
      <c r="G675" s="119">
        <v>22000</v>
      </c>
      <c r="H675" s="135">
        <f t="shared" si="197"/>
        <v>0.36666666666666664</v>
      </c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5.75" customHeight="1" x14ac:dyDescent="0.25">
      <c r="A676" s="117"/>
      <c r="B676" s="118">
        <v>37</v>
      </c>
      <c r="C676" s="118" t="s">
        <v>202</v>
      </c>
      <c r="D676" s="126" t="s">
        <v>423</v>
      </c>
      <c r="E676" s="119">
        <f t="shared" ref="E676:F676" si="212">SUM(E677)</f>
        <v>60000</v>
      </c>
      <c r="F676" s="119">
        <f t="shared" si="212"/>
        <v>60000</v>
      </c>
      <c r="G676" s="119">
        <v>22000</v>
      </c>
      <c r="H676" s="135">
        <f t="shared" si="197"/>
        <v>0.36666666666666664</v>
      </c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5.75" customHeight="1" x14ac:dyDescent="0.25">
      <c r="A677" s="117"/>
      <c r="B677" s="118">
        <v>372</v>
      </c>
      <c r="C677" s="118" t="s">
        <v>426</v>
      </c>
      <c r="D677" s="126" t="s">
        <v>423</v>
      </c>
      <c r="E677" s="119">
        <v>60000</v>
      </c>
      <c r="F677" s="119">
        <v>60000</v>
      </c>
      <c r="G677" s="119">
        <v>22000</v>
      </c>
      <c r="H677" s="135">
        <f t="shared" si="197"/>
        <v>0.36666666666666664</v>
      </c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5.75" customHeight="1" x14ac:dyDescent="0.25">
      <c r="A678" s="117"/>
      <c r="B678" s="118">
        <v>3721</v>
      </c>
      <c r="C678" s="118" t="s">
        <v>388</v>
      </c>
      <c r="D678" s="126" t="s">
        <v>423</v>
      </c>
      <c r="E678" s="119">
        <v>60000</v>
      </c>
      <c r="F678" s="119">
        <v>60000</v>
      </c>
      <c r="G678" s="119">
        <v>22000</v>
      </c>
      <c r="H678" s="135">
        <f t="shared" si="197"/>
        <v>0.36666666666666664</v>
      </c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5.75" customHeight="1" x14ac:dyDescent="0.25">
      <c r="A679" s="117"/>
      <c r="B679" s="121" t="s">
        <v>427</v>
      </c>
      <c r="C679" s="121"/>
      <c r="D679" s="122"/>
      <c r="E679" s="130">
        <f t="shared" ref="E679:F679" si="213">SUM(E680)</f>
        <v>182000</v>
      </c>
      <c r="F679" s="130">
        <f t="shared" si="213"/>
        <v>182000</v>
      </c>
      <c r="G679" s="130">
        <v>37000</v>
      </c>
      <c r="H679" s="131">
        <f t="shared" si="197"/>
        <v>0.2032967032967033</v>
      </c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s="195" customFormat="1" ht="15.75" customHeight="1" x14ac:dyDescent="0.25">
      <c r="A680" s="188"/>
      <c r="B680" s="189" t="s">
        <v>428</v>
      </c>
      <c r="C680" s="189"/>
      <c r="D680" s="191"/>
      <c r="E680" s="192">
        <f t="shared" ref="E680:F680" si="214">SUM(E682, )</f>
        <v>182000</v>
      </c>
      <c r="F680" s="192">
        <f t="shared" si="214"/>
        <v>182000</v>
      </c>
      <c r="G680" s="192">
        <v>37000</v>
      </c>
      <c r="H680" s="193">
        <f t="shared" si="197"/>
        <v>0.2032967032967033</v>
      </c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</row>
    <row r="681" spans="1:26" ht="15.75" customHeight="1" x14ac:dyDescent="0.25">
      <c r="A681" s="117"/>
      <c r="B681" s="118" t="s">
        <v>209</v>
      </c>
      <c r="C681" s="118"/>
      <c r="D681" s="126"/>
      <c r="E681" s="119">
        <v>182000</v>
      </c>
      <c r="F681" s="119">
        <v>182000</v>
      </c>
      <c r="G681" s="119">
        <v>37000</v>
      </c>
      <c r="H681" s="135">
        <f t="shared" si="197"/>
        <v>0.2032967032967033</v>
      </c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5.75" customHeight="1" x14ac:dyDescent="0.25">
      <c r="A682" s="117"/>
      <c r="B682" s="118">
        <v>3</v>
      </c>
      <c r="C682" s="118" t="s">
        <v>35</v>
      </c>
      <c r="D682" s="126" t="s">
        <v>429</v>
      </c>
      <c r="E682" s="119">
        <f t="shared" ref="E682:F682" si="215">SUM(E683)</f>
        <v>182000</v>
      </c>
      <c r="F682" s="119">
        <f t="shared" si="215"/>
        <v>182000</v>
      </c>
      <c r="G682" s="119">
        <v>37000</v>
      </c>
      <c r="H682" s="135">
        <f t="shared" si="197"/>
        <v>0.2032967032967033</v>
      </c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5.75" customHeight="1" x14ac:dyDescent="0.25">
      <c r="A683" s="117"/>
      <c r="B683" s="118">
        <v>38</v>
      </c>
      <c r="C683" s="118" t="s">
        <v>430</v>
      </c>
      <c r="D683" s="126" t="s">
        <v>429</v>
      </c>
      <c r="E683" s="119">
        <f t="shared" ref="E683:F683" si="216">SUM(E684)</f>
        <v>182000</v>
      </c>
      <c r="F683" s="119">
        <f t="shared" si="216"/>
        <v>182000</v>
      </c>
      <c r="G683" s="119">
        <v>37000</v>
      </c>
      <c r="H683" s="135">
        <f t="shared" si="197"/>
        <v>0.2032967032967033</v>
      </c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5.75" customHeight="1" x14ac:dyDescent="0.25">
      <c r="A684" s="117"/>
      <c r="B684" s="118">
        <v>381</v>
      </c>
      <c r="C684" s="118" t="s">
        <v>431</v>
      </c>
      <c r="D684" s="126" t="s">
        <v>429</v>
      </c>
      <c r="E684" s="119">
        <v>182000</v>
      </c>
      <c r="F684" s="119">
        <v>182000</v>
      </c>
      <c r="G684" s="119">
        <v>37000</v>
      </c>
      <c r="H684" s="135">
        <f t="shared" si="197"/>
        <v>0.2032967032967033</v>
      </c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5.75" customHeight="1" x14ac:dyDescent="0.25">
      <c r="A685" s="117"/>
      <c r="B685" s="118">
        <v>3811</v>
      </c>
      <c r="C685" s="118" t="s">
        <v>150</v>
      </c>
      <c r="D685" s="126" t="s">
        <v>432</v>
      </c>
      <c r="E685" s="119">
        <v>182000</v>
      </c>
      <c r="F685" s="119">
        <v>182000</v>
      </c>
      <c r="G685" s="119">
        <v>37000</v>
      </c>
      <c r="H685" s="135">
        <f t="shared" si="197"/>
        <v>0.2032967032967033</v>
      </c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5.75" customHeight="1" x14ac:dyDescent="0.25">
      <c r="A686" s="117"/>
      <c r="B686" s="121" t="s">
        <v>433</v>
      </c>
      <c r="C686" s="121"/>
      <c r="D686" s="122"/>
      <c r="E686" s="130">
        <f t="shared" ref="E686:F686" si="217">SUM(E687,E693,E699,E705)</f>
        <v>97000</v>
      </c>
      <c r="F686" s="130">
        <f t="shared" si="217"/>
        <v>97000</v>
      </c>
      <c r="G686" s="130">
        <f>SUM(G687,G693,G699:G705)</f>
        <v>15000</v>
      </c>
      <c r="H686" s="131">
        <f t="shared" si="197"/>
        <v>0.15463917525773196</v>
      </c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s="195" customFormat="1" ht="15.75" customHeight="1" x14ac:dyDescent="0.25">
      <c r="A687" s="188"/>
      <c r="B687" s="189" t="s">
        <v>434</v>
      </c>
      <c r="C687" s="189" t="s">
        <v>435</v>
      </c>
      <c r="D687" s="191"/>
      <c r="E687" s="192">
        <f t="shared" ref="E687:F687" si="218">SUM(E689)</f>
        <v>50000</v>
      </c>
      <c r="F687" s="192">
        <f t="shared" si="218"/>
        <v>50000</v>
      </c>
      <c r="G687" s="192">
        <v>0</v>
      </c>
      <c r="H687" s="193">
        <f t="shared" si="197"/>
        <v>0</v>
      </c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</row>
    <row r="688" spans="1:26" ht="15.75" customHeight="1" x14ac:dyDescent="0.25">
      <c r="A688" s="117"/>
      <c r="B688" s="149" t="s">
        <v>209</v>
      </c>
      <c r="C688" s="149"/>
      <c r="D688" s="126"/>
      <c r="E688" s="119">
        <v>50000</v>
      </c>
      <c r="F688" s="119">
        <v>50000</v>
      </c>
      <c r="G688" s="119">
        <v>0</v>
      </c>
      <c r="H688" s="135">
        <f t="shared" si="197"/>
        <v>0</v>
      </c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5.75" customHeight="1" x14ac:dyDescent="0.25">
      <c r="A689" s="117"/>
      <c r="B689" s="118">
        <v>3</v>
      </c>
      <c r="C689" s="118" t="s">
        <v>35</v>
      </c>
      <c r="D689" s="126" t="s">
        <v>436</v>
      </c>
      <c r="E689" s="119">
        <v>50000</v>
      </c>
      <c r="F689" s="119">
        <v>50000</v>
      </c>
      <c r="G689" s="119">
        <v>0</v>
      </c>
      <c r="H689" s="135">
        <f t="shared" si="197"/>
        <v>0</v>
      </c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5.75" customHeight="1" x14ac:dyDescent="0.25">
      <c r="A690" s="117"/>
      <c r="B690" s="118">
        <v>32</v>
      </c>
      <c r="C690" s="118" t="s">
        <v>245</v>
      </c>
      <c r="D690" s="126" t="s">
        <v>436</v>
      </c>
      <c r="E690" s="119">
        <v>50000</v>
      </c>
      <c r="F690" s="119">
        <v>50000</v>
      </c>
      <c r="G690" s="119">
        <v>0</v>
      </c>
      <c r="H690" s="135">
        <f t="shared" si="197"/>
        <v>0</v>
      </c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5.75" customHeight="1" x14ac:dyDescent="0.25">
      <c r="A691" s="117"/>
      <c r="B691" s="118">
        <v>329</v>
      </c>
      <c r="C691" s="118" t="s">
        <v>437</v>
      </c>
      <c r="D691" s="126" t="s">
        <v>436</v>
      </c>
      <c r="E691" s="119">
        <v>50000</v>
      </c>
      <c r="F691" s="119">
        <v>50000</v>
      </c>
      <c r="G691" s="119">
        <v>0</v>
      </c>
      <c r="H691" s="135">
        <f t="shared" si="197"/>
        <v>0</v>
      </c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5.75" customHeight="1" x14ac:dyDescent="0.25">
      <c r="A692" s="117"/>
      <c r="B692" s="118">
        <v>3293</v>
      </c>
      <c r="C692" s="118" t="s">
        <v>438</v>
      </c>
      <c r="D692" s="126" t="s">
        <v>439</v>
      </c>
      <c r="E692" s="119">
        <v>50000</v>
      </c>
      <c r="F692" s="119">
        <v>50000</v>
      </c>
      <c r="G692" s="119">
        <v>0</v>
      </c>
      <c r="H692" s="135">
        <f t="shared" si="197"/>
        <v>0</v>
      </c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s="195" customFormat="1" ht="15.75" customHeight="1" x14ac:dyDescent="0.25">
      <c r="A693" s="188"/>
      <c r="B693" s="189" t="s">
        <v>440</v>
      </c>
      <c r="C693" s="189"/>
      <c r="D693" s="191"/>
      <c r="E693" s="192">
        <f t="shared" ref="E693:F693" si="219">SUM(E695)</f>
        <v>7000</v>
      </c>
      <c r="F693" s="192">
        <f t="shared" si="219"/>
        <v>7000</v>
      </c>
      <c r="G693" s="192">
        <v>3000</v>
      </c>
      <c r="H693" s="193">
        <f t="shared" si="197"/>
        <v>0.42857142857142855</v>
      </c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</row>
    <row r="694" spans="1:26" ht="15.75" customHeight="1" x14ac:dyDescent="0.25">
      <c r="A694" s="117"/>
      <c r="B694" s="149" t="s">
        <v>209</v>
      </c>
      <c r="C694" s="149"/>
      <c r="D694" s="126"/>
      <c r="E694" s="119">
        <v>7000</v>
      </c>
      <c r="F694" s="119">
        <v>7000</v>
      </c>
      <c r="G694" s="119">
        <v>3000</v>
      </c>
      <c r="H694" s="135">
        <f t="shared" si="197"/>
        <v>0.42857142857142855</v>
      </c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5.75" customHeight="1" x14ac:dyDescent="0.25">
      <c r="A695" s="117"/>
      <c r="B695" s="118">
        <v>3</v>
      </c>
      <c r="C695" s="118" t="s">
        <v>35</v>
      </c>
      <c r="D695" s="126" t="s">
        <v>436</v>
      </c>
      <c r="E695" s="119">
        <f t="shared" ref="E695:F695" si="220">SUM(E696)</f>
        <v>7000</v>
      </c>
      <c r="F695" s="119">
        <f t="shared" si="220"/>
        <v>7000</v>
      </c>
      <c r="G695" s="119">
        <v>3000</v>
      </c>
      <c r="H695" s="135">
        <f t="shared" si="197"/>
        <v>0.42857142857142855</v>
      </c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5.75" customHeight="1" x14ac:dyDescent="0.25">
      <c r="A696" s="117"/>
      <c r="B696" s="118">
        <v>38</v>
      </c>
      <c r="C696" s="118" t="s">
        <v>211</v>
      </c>
      <c r="D696" s="126" t="s">
        <v>436</v>
      </c>
      <c r="E696" s="119">
        <f t="shared" ref="E696:F696" si="221">SUM(E697)</f>
        <v>7000</v>
      </c>
      <c r="F696" s="119">
        <f t="shared" si="221"/>
        <v>7000</v>
      </c>
      <c r="G696" s="119">
        <v>3000</v>
      </c>
      <c r="H696" s="135">
        <f t="shared" si="197"/>
        <v>0.42857142857142855</v>
      </c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5.75" customHeight="1" x14ac:dyDescent="0.25">
      <c r="A697" s="117"/>
      <c r="B697" s="118">
        <v>381</v>
      </c>
      <c r="C697" s="118" t="s">
        <v>150</v>
      </c>
      <c r="D697" s="126" t="s">
        <v>436</v>
      </c>
      <c r="E697" s="119">
        <v>7000</v>
      </c>
      <c r="F697" s="119">
        <v>7000</v>
      </c>
      <c r="G697" s="119">
        <v>3000</v>
      </c>
      <c r="H697" s="135">
        <f t="shared" si="197"/>
        <v>0.42857142857142855</v>
      </c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5.75" customHeight="1" x14ac:dyDescent="0.25">
      <c r="A698" s="117"/>
      <c r="B698" s="118">
        <v>3811</v>
      </c>
      <c r="C698" s="118" t="s">
        <v>150</v>
      </c>
      <c r="D698" s="126" t="s">
        <v>439</v>
      </c>
      <c r="E698" s="119">
        <v>7000</v>
      </c>
      <c r="F698" s="119">
        <v>7000</v>
      </c>
      <c r="G698" s="119">
        <v>3000</v>
      </c>
      <c r="H698" s="135">
        <f t="shared" si="197"/>
        <v>0.42857142857142855</v>
      </c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s="195" customFormat="1" ht="15.75" customHeight="1" x14ac:dyDescent="0.25">
      <c r="A699" s="188"/>
      <c r="B699" s="189" t="s">
        <v>441</v>
      </c>
      <c r="C699" s="189"/>
      <c r="D699" s="191"/>
      <c r="E699" s="192">
        <f t="shared" ref="E699:F699" si="222">SUM(E701)</f>
        <v>20000</v>
      </c>
      <c r="F699" s="192">
        <f t="shared" si="222"/>
        <v>20000</v>
      </c>
      <c r="G699" s="192">
        <v>0</v>
      </c>
      <c r="H699" s="193">
        <f t="shared" si="197"/>
        <v>0</v>
      </c>
      <c r="I699" s="194"/>
      <c r="J699" s="194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</row>
    <row r="700" spans="1:26" ht="15.75" customHeight="1" x14ac:dyDescent="0.25">
      <c r="A700" s="117"/>
      <c r="B700" s="118" t="s">
        <v>209</v>
      </c>
      <c r="C700" s="118"/>
      <c r="D700" s="126"/>
      <c r="E700" s="119">
        <v>20000</v>
      </c>
      <c r="F700" s="119">
        <v>20000</v>
      </c>
      <c r="G700" s="119">
        <v>0</v>
      </c>
      <c r="H700" s="135">
        <f t="shared" si="197"/>
        <v>0</v>
      </c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5.75" customHeight="1" x14ac:dyDescent="0.25">
      <c r="A701" s="117"/>
      <c r="B701" s="118">
        <v>3</v>
      </c>
      <c r="C701" s="118" t="s">
        <v>35</v>
      </c>
      <c r="D701" s="126" t="s">
        <v>436</v>
      </c>
      <c r="E701" s="119">
        <f t="shared" ref="E701:F701" si="223">SUM(E702)</f>
        <v>20000</v>
      </c>
      <c r="F701" s="119">
        <f t="shared" si="223"/>
        <v>20000</v>
      </c>
      <c r="G701" s="119">
        <v>0</v>
      </c>
      <c r="H701" s="135">
        <f t="shared" si="197"/>
        <v>0</v>
      </c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5.75" customHeight="1" x14ac:dyDescent="0.25">
      <c r="A702" s="117"/>
      <c r="B702" s="118">
        <v>32</v>
      </c>
      <c r="C702" s="118" t="s">
        <v>245</v>
      </c>
      <c r="D702" s="126" t="s">
        <v>436</v>
      </c>
      <c r="E702" s="119">
        <f t="shared" ref="E702:F702" si="224">SUM(E703)</f>
        <v>20000</v>
      </c>
      <c r="F702" s="119">
        <f t="shared" si="224"/>
        <v>20000</v>
      </c>
      <c r="G702" s="119">
        <v>0</v>
      </c>
      <c r="H702" s="135">
        <f t="shared" si="197"/>
        <v>0</v>
      </c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5.75" customHeight="1" x14ac:dyDescent="0.25">
      <c r="A703" s="117"/>
      <c r="B703" s="118">
        <v>329</v>
      </c>
      <c r="C703" s="118" t="s">
        <v>133</v>
      </c>
      <c r="D703" s="126" t="s">
        <v>436</v>
      </c>
      <c r="E703" s="119">
        <v>20000</v>
      </c>
      <c r="F703" s="119">
        <v>20000</v>
      </c>
      <c r="G703" s="119">
        <v>0</v>
      </c>
      <c r="H703" s="135">
        <f t="shared" si="197"/>
        <v>0</v>
      </c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5.75" customHeight="1" x14ac:dyDescent="0.25">
      <c r="A704" s="117"/>
      <c r="B704" s="118">
        <v>3299</v>
      </c>
      <c r="C704" s="118" t="s">
        <v>133</v>
      </c>
      <c r="D704" s="126" t="s">
        <v>439</v>
      </c>
      <c r="E704" s="119">
        <v>20000</v>
      </c>
      <c r="F704" s="119">
        <v>20000</v>
      </c>
      <c r="G704" s="119">
        <v>0</v>
      </c>
      <c r="H704" s="135">
        <f t="shared" si="197"/>
        <v>0</v>
      </c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s="195" customFormat="1" ht="15.75" customHeight="1" x14ac:dyDescent="0.25">
      <c r="A705" s="188"/>
      <c r="B705" s="189" t="s">
        <v>442</v>
      </c>
      <c r="C705" s="189"/>
      <c r="D705" s="191"/>
      <c r="E705" s="192">
        <f t="shared" ref="E705:F705" si="225">SUM(E707)</f>
        <v>20000</v>
      </c>
      <c r="F705" s="192">
        <f t="shared" si="225"/>
        <v>20000</v>
      </c>
      <c r="G705" s="192">
        <v>12000</v>
      </c>
      <c r="H705" s="193">
        <f t="shared" si="197"/>
        <v>0.6</v>
      </c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</row>
    <row r="706" spans="1:26" ht="15.75" customHeight="1" x14ac:dyDescent="0.25">
      <c r="A706" s="117"/>
      <c r="B706" s="118" t="s">
        <v>209</v>
      </c>
      <c r="C706" s="118"/>
      <c r="D706" s="126"/>
      <c r="E706" s="119">
        <v>20000</v>
      </c>
      <c r="F706" s="119">
        <v>20000</v>
      </c>
      <c r="G706" s="119">
        <v>12000</v>
      </c>
      <c r="H706" s="135">
        <f t="shared" si="197"/>
        <v>0.6</v>
      </c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5.75" customHeight="1" x14ac:dyDescent="0.25">
      <c r="A707" s="117"/>
      <c r="B707" s="118">
        <v>3</v>
      </c>
      <c r="C707" s="118" t="s">
        <v>35</v>
      </c>
      <c r="D707" s="126" t="s">
        <v>443</v>
      </c>
      <c r="E707" s="119">
        <f t="shared" ref="E707:F707" si="226">SUM(E708)</f>
        <v>20000</v>
      </c>
      <c r="F707" s="119">
        <f t="shared" si="226"/>
        <v>20000</v>
      </c>
      <c r="G707" s="119">
        <v>12000</v>
      </c>
      <c r="H707" s="135">
        <f t="shared" si="197"/>
        <v>0.6</v>
      </c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5.75" customHeight="1" x14ac:dyDescent="0.25">
      <c r="A708" s="117"/>
      <c r="B708" s="118">
        <v>38</v>
      </c>
      <c r="C708" s="118" t="s">
        <v>211</v>
      </c>
      <c r="D708" s="126" t="s">
        <v>443</v>
      </c>
      <c r="E708" s="119">
        <f t="shared" ref="E708:F708" si="227">SUM(E709)</f>
        <v>20000</v>
      </c>
      <c r="F708" s="119">
        <f t="shared" si="227"/>
        <v>20000</v>
      </c>
      <c r="G708" s="119">
        <v>12000</v>
      </c>
      <c r="H708" s="135">
        <f t="shared" si="197"/>
        <v>0.6</v>
      </c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5.75" customHeight="1" x14ac:dyDescent="0.25">
      <c r="A709" s="117"/>
      <c r="B709" s="118">
        <v>386</v>
      </c>
      <c r="C709" s="118" t="s">
        <v>444</v>
      </c>
      <c r="D709" s="126" t="s">
        <v>443</v>
      </c>
      <c r="E709" s="119">
        <v>20000</v>
      </c>
      <c r="F709" s="119">
        <v>20000</v>
      </c>
      <c r="G709" s="119">
        <v>12000</v>
      </c>
      <c r="H709" s="135">
        <f t="shared" si="197"/>
        <v>0.6</v>
      </c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5.75" customHeight="1" x14ac:dyDescent="0.25">
      <c r="A710" s="117"/>
      <c r="B710" s="118">
        <v>3861</v>
      </c>
      <c r="C710" s="118" t="s">
        <v>444</v>
      </c>
      <c r="D710" s="126" t="s">
        <v>445</v>
      </c>
      <c r="E710" s="119">
        <v>20000</v>
      </c>
      <c r="F710" s="119">
        <v>20000</v>
      </c>
      <c r="G710" s="119">
        <v>12000</v>
      </c>
      <c r="H710" s="135">
        <f t="shared" si="197"/>
        <v>0.6</v>
      </c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5.75" customHeight="1" x14ac:dyDescent="0.25">
      <c r="A711" s="117"/>
      <c r="B711" s="121" t="s">
        <v>446</v>
      </c>
      <c r="C711" s="121"/>
      <c r="D711" s="122"/>
      <c r="E711" s="130">
        <f t="shared" ref="E711:G711" si="228">SUM(E712,E718,E724)</f>
        <v>105000</v>
      </c>
      <c r="F711" s="130">
        <f t="shared" si="228"/>
        <v>105000</v>
      </c>
      <c r="G711" s="130">
        <f t="shared" si="228"/>
        <v>24519.61</v>
      </c>
      <c r="H711" s="131">
        <f t="shared" ref="H711:H740" si="229">G711/E711</f>
        <v>0.23352009523809525</v>
      </c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s="195" customFormat="1" ht="15.75" customHeight="1" x14ac:dyDescent="0.25">
      <c r="A712" s="188"/>
      <c r="B712" s="189" t="s">
        <v>447</v>
      </c>
      <c r="C712" s="189"/>
      <c r="D712" s="191"/>
      <c r="E712" s="192">
        <f t="shared" ref="E712:F712" si="230">SUM(E714)</f>
        <v>80000</v>
      </c>
      <c r="F712" s="192">
        <f t="shared" si="230"/>
        <v>80000</v>
      </c>
      <c r="G712" s="192">
        <v>23364.61</v>
      </c>
      <c r="H712" s="193">
        <f t="shared" si="229"/>
        <v>0.29205762499999999</v>
      </c>
      <c r="I712" s="194"/>
      <c r="J712" s="194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</row>
    <row r="713" spans="1:26" ht="15.75" customHeight="1" x14ac:dyDescent="0.25">
      <c r="A713" s="117"/>
      <c r="B713" s="118" t="s">
        <v>448</v>
      </c>
      <c r="C713" s="118"/>
      <c r="D713" s="126"/>
      <c r="E713" s="119">
        <v>80000</v>
      </c>
      <c r="F713" s="119">
        <v>80000</v>
      </c>
      <c r="G713" s="119">
        <v>23364.61</v>
      </c>
      <c r="H713" s="135">
        <f t="shared" si="229"/>
        <v>0.29205762499999999</v>
      </c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5.75" customHeight="1" x14ac:dyDescent="0.25">
      <c r="A714" s="117"/>
      <c r="B714" s="118">
        <v>3</v>
      </c>
      <c r="C714" s="118" t="s">
        <v>449</v>
      </c>
      <c r="D714" s="126" t="s">
        <v>206</v>
      </c>
      <c r="E714" s="119">
        <f t="shared" ref="E714:F714" si="231">SUM(E715)</f>
        <v>80000</v>
      </c>
      <c r="F714" s="119">
        <f t="shared" si="231"/>
        <v>80000</v>
      </c>
      <c r="G714" s="119">
        <v>23364.61</v>
      </c>
      <c r="H714" s="135">
        <f t="shared" si="229"/>
        <v>0.29205762499999999</v>
      </c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5.75" customHeight="1" x14ac:dyDescent="0.25">
      <c r="A715" s="117"/>
      <c r="B715" s="118">
        <v>37</v>
      </c>
      <c r="C715" s="118" t="s">
        <v>202</v>
      </c>
      <c r="D715" s="126" t="s">
        <v>206</v>
      </c>
      <c r="E715" s="119">
        <f t="shared" ref="E715:F715" si="232">SUM(E716)</f>
        <v>80000</v>
      </c>
      <c r="F715" s="119">
        <f t="shared" si="232"/>
        <v>80000</v>
      </c>
      <c r="G715" s="119">
        <v>23364.61</v>
      </c>
      <c r="H715" s="135">
        <f t="shared" si="229"/>
        <v>0.29205762499999999</v>
      </c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5.75" customHeight="1" x14ac:dyDescent="0.25">
      <c r="A716" s="117"/>
      <c r="B716" s="118">
        <v>372</v>
      </c>
      <c r="C716" s="118" t="s">
        <v>424</v>
      </c>
      <c r="D716" s="126" t="s">
        <v>206</v>
      </c>
      <c r="E716" s="119">
        <v>80000</v>
      </c>
      <c r="F716" s="119">
        <v>80000</v>
      </c>
      <c r="G716" s="119">
        <v>23364.61</v>
      </c>
      <c r="H716" s="135">
        <f t="shared" si="229"/>
        <v>0.29205762499999999</v>
      </c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5.75" customHeight="1" x14ac:dyDescent="0.25">
      <c r="A717" s="117"/>
      <c r="B717" s="118">
        <v>3721</v>
      </c>
      <c r="C717" s="118" t="s">
        <v>388</v>
      </c>
      <c r="D717" s="126" t="s">
        <v>207</v>
      </c>
      <c r="E717" s="119">
        <v>80000</v>
      </c>
      <c r="F717" s="119">
        <v>80000</v>
      </c>
      <c r="G717" s="119">
        <v>23364.61</v>
      </c>
      <c r="H717" s="135">
        <f t="shared" si="229"/>
        <v>0.29205762499999999</v>
      </c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s="195" customFormat="1" ht="15.75" customHeight="1" x14ac:dyDescent="0.25">
      <c r="A718" s="188"/>
      <c r="B718" s="189" t="s">
        <v>450</v>
      </c>
      <c r="C718" s="189"/>
      <c r="D718" s="191"/>
      <c r="E718" s="192">
        <f t="shared" ref="E718:F718" si="233">SUM(E720)</f>
        <v>15000</v>
      </c>
      <c r="F718" s="192">
        <f t="shared" si="233"/>
        <v>15000</v>
      </c>
      <c r="G718" s="192">
        <v>0</v>
      </c>
      <c r="H718" s="193">
        <f t="shared" si="229"/>
        <v>0</v>
      </c>
      <c r="I718" s="194"/>
      <c r="J718" s="194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</row>
    <row r="719" spans="1:26" ht="15.75" customHeight="1" x14ac:dyDescent="0.25">
      <c r="A719" s="117"/>
      <c r="B719" s="118" t="s">
        <v>451</v>
      </c>
      <c r="C719" s="118"/>
      <c r="D719" s="126"/>
      <c r="E719" s="119">
        <v>15000</v>
      </c>
      <c r="F719" s="119">
        <v>15000</v>
      </c>
      <c r="G719" s="119">
        <v>0</v>
      </c>
      <c r="H719" s="135">
        <f t="shared" si="229"/>
        <v>0</v>
      </c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5.75" customHeight="1" x14ac:dyDescent="0.25">
      <c r="A720" s="117"/>
      <c r="B720" s="118">
        <v>3</v>
      </c>
      <c r="C720" s="118" t="s">
        <v>35</v>
      </c>
      <c r="D720" s="126" t="s">
        <v>206</v>
      </c>
      <c r="E720" s="119">
        <f t="shared" ref="E720:F720" si="234">SUM(E721)</f>
        <v>15000</v>
      </c>
      <c r="F720" s="119">
        <f t="shared" si="234"/>
        <v>15000</v>
      </c>
      <c r="G720" s="119">
        <v>0</v>
      </c>
      <c r="H720" s="135">
        <f t="shared" si="229"/>
        <v>0</v>
      </c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5.75" customHeight="1" x14ac:dyDescent="0.25">
      <c r="A721" s="117"/>
      <c r="B721" s="118">
        <v>37</v>
      </c>
      <c r="C721" s="118" t="s">
        <v>413</v>
      </c>
      <c r="D721" s="126" t="s">
        <v>206</v>
      </c>
      <c r="E721" s="119">
        <f t="shared" ref="E721:F721" si="235">SUM(E722)</f>
        <v>15000</v>
      </c>
      <c r="F721" s="119">
        <f t="shared" si="235"/>
        <v>15000</v>
      </c>
      <c r="G721" s="119">
        <v>0</v>
      </c>
      <c r="H721" s="135">
        <f t="shared" si="229"/>
        <v>0</v>
      </c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5.75" customHeight="1" x14ac:dyDescent="0.25">
      <c r="A722" s="117"/>
      <c r="B722" s="118">
        <v>372</v>
      </c>
      <c r="C722" s="118" t="s">
        <v>452</v>
      </c>
      <c r="D722" s="126" t="s">
        <v>206</v>
      </c>
      <c r="E722" s="119">
        <v>15000</v>
      </c>
      <c r="F722" s="119">
        <v>15000</v>
      </c>
      <c r="G722" s="119">
        <v>0</v>
      </c>
      <c r="H722" s="135">
        <f t="shared" si="229"/>
        <v>0</v>
      </c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5.75" customHeight="1" x14ac:dyDescent="0.25">
      <c r="A723" s="117"/>
      <c r="B723" s="118">
        <v>3721</v>
      </c>
      <c r="C723" s="118" t="s">
        <v>388</v>
      </c>
      <c r="D723" s="126" t="s">
        <v>207</v>
      </c>
      <c r="E723" s="119">
        <v>15000</v>
      </c>
      <c r="F723" s="119">
        <v>15000</v>
      </c>
      <c r="G723" s="119">
        <v>0</v>
      </c>
      <c r="H723" s="135">
        <f t="shared" si="229"/>
        <v>0</v>
      </c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s="195" customFormat="1" ht="15.75" customHeight="1" x14ac:dyDescent="0.25">
      <c r="A724" s="188"/>
      <c r="B724" s="189" t="s">
        <v>453</v>
      </c>
      <c r="C724" s="189"/>
      <c r="D724" s="191"/>
      <c r="E724" s="192">
        <f t="shared" ref="E724:F724" si="236">SUM(E726)</f>
        <v>10000</v>
      </c>
      <c r="F724" s="192">
        <f t="shared" si="236"/>
        <v>10000</v>
      </c>
      <c r="G724" s="192">
        <v>1155</v>
      </c>
      <c r="H724" s="193">
        <f t="shared" si="229"/>
        <v>0.11550000000000001</v>
      </c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</row>
    <row r="725" spans="1:26" ht="15.75" customHeight="1" x14ac:dyDescent="0.25">
      <c r="A725" s="117"/>
      <c r="B725" s="118" t="s">
        <v>209</v>
      </c>
      <c r="C725" s="118"/>
      <c r="D725" s="126"/>
      <c r="E725" s="119">
        <v>10000</v>
      </c>
      <c r="F725" s="119">
        <v>10000</v>
      </c>
      <c r="G725" s="119">
        <v>1155</v>
      </c>
      <c r="H725" s="135">
        <f t="shared" si="229"/>
        <v>0.11550000000000001</v>
      </c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5.75" customHeight="1" x14ac:dyDescent="0.25">
      <c r="A726" s="117"/>
      <c r="B726" s="118">
        <v>3</v>
      </c>
      <c r="C726" s="118" t="s">
        <v>35</v>
      </c>
      <c r="D726" s="126" t="s">
        <v>412</v>
      </c>
      <c r="E726" s="119">
        <f t="shared" ref="E726:F726" si="237">SUM(E727)</f>
        <v>10000</v>
      </c>
      <c r="F726" s="119">
        <f t="shared" si="237"/>
        <v>10000</v>
      </c>
      <c r="G726" s="119">
        <v>1155</v>
      </c>
      <c r="H726" s="135">
        <f t="shared" si="229"/>
        <v>0.11550000000000001</v>
      </c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5.75" customHeight="1" x14ac:dyDescent="0.25">
      <c r="A727" s="117"/>
      <c r="B727" s="118">
        <v>36</v>
      </c>
      <c r="C727" s="118" t="s">
        <v>408</v>
      </c>
      <c r="D727" s="126" t="s">
        <v>412</v>
      </c>
      <c r="E727" s="119">
        <f t="shared" ref="E727:F727" si="238">SUM(E728)</f>
        <v>10000</v>
      </c>
      <c r="F727" s="119">
        <f t="shared" si="238"/>
        <v>10000</v>
      </c>
      <c r="G727" s="119">
        <v>1155</v>
      </c>
      <c r="H727" s="135">
        <f t="shared" si="229"/>
        <v>0.11550000000000001</v>
      </c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5.75" customHeight="1" x14ac:dyDescent="0.25">
      <c r="A728" s="117"/>
      <c r="B728" s="118">
        <v>363</v>
      </c>
      <c r="C728" s="118" t="s">
        <v>143</v>
      </c>
      <c r="D728" s="126" t="s">
        <v>412</v>
      </c>
      <c r="E728" s="119">
        <v>10000</v>
      </c>
      <c r="F728" s="119">
        <v>10000</v>
      </c>
      <c r="G728" s="119">
        <v>1155</v>
      </c>
      <c r="H728" s="135">
        <f t="shared" si="229"/>
        <v>0.11550000000000001</v>
      </c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5.75" customHeight="1" x14ac:dyDescent="0.25">
      <c r="A729" s="117"/>
      <c r="B729" s="118">
        <v>3631</v>
      </c>
      <c r="C729" s="118" t="s">
        <v>143</v>
      </c>
      <c r="D729" s="126" t="s">
        <v>412</v>
      </c>
      <c r="E729" s="119">
        <v>10000</v>
      </c>
      <c r="F729" s="119">
        <v>10000</v>
      </c>
      <c r="G729" s="119">
        <v>1155</v>
      </c>
      <c r="H729" s="135">
        <f t="shared" si="229"/>
        <v>0.11550000000000001</v>
      </c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5.75" customHeight="1" x14ac:dyDescent="0.25">
      <c r="A730" s="117"/>
      <c r="B730" s="130" t="s">
        <v>454</v>
      </c>
      <c r="C730" s="130"/>
      <c r="D730" s="130"/>
      <c r="E730" s="130">
        <f>SUM(E732,E741)</f>
        <v>606500</v>
      </c>
      <c r="F730" s="130">
        <f>SUM(F732,F741)</f>
        <v>606500</v>
      </c>
      <c r="G730" s="130">
        <v>269022.02</v>
      </c>
      <c r="H730" s="131">
        <f t="shared" si="229"/>
        <v>0.443564748557296</v>
      </c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5.75" customHeight="1" x14ac:dyDescent="0.25">
      <c r="A731" s="117"/>
      <c r="B731" s="130" t="s">
        <v>455</v>
      </c>
      <c r="C731" s="130"/>
      <c r="D731" s="130"/>
      <c r="E731" s="130">
        <f>SUM(E732,E741)</f>
        <v>606500</v>
      </c>
      <c r="F731" s="130">
        <f>SUM(F732,F741)</f>
        <v>606500</v>
      </c>
      <c r="G731" s="130">
        <f>SUM(G732,G741)</f>
        <v>269022.02</v>
      </c>
      <c r="H731" s="131">
        <f t="shared" si="229"/>
        <v>0.443564748557296</v>
      </c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s="195" customFormat="1" ht="15.75" customHeight="1" x14ac:dyDescent="0.25">
      <c r="A732" s="188"/>
      <c r="B732" s="189" t="s">
        <v>456</v>
      </c>
      <c r="C732" s="189"/>
      <c r="D732" s="191"/>
      <c r="E732" s="192">
        <f t="shared" ref="E732:F732" si="239">SUM(E734)</f>
        <v>525000</v>
      </c>
      <c r="F732" s="192">
        <f t="shared" si="239"/>
        <v>525000</v>
      </c>
      <c r="G732" s="192">
        <v>250791.15</v>
      </c>
      <c r="H732" s="193">
        <f t="shared" si="229"/>
        <v>0.47769742857142855</v>
      </c>
      <c r="I732" s="194"/>
      <c r="J732" s="194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</row>
    <row r="733" spans="1:26" ht="15.75" customHeight="1" x14ac:dyDescent="0.25">
      <c r="A733" s="117"/>
      <c r="B733" s="118" t="s">
        <v>209</v>
      </c>
      <c r="C733" s="118"/>
      <c r="D733" s="126"/>
      <c r="E733" s="119">
        <v>525000</v>
      </c>
      <c r="F733" s="119">
        <v>525000</v>
      </c>
      <c r="G733" s="119">
        <v>250791.15</v>
      </c>
      <c r="H733" s="135">
        <f t="shared" si="229"/>
        <v>0.47769742857142855</v>
      </c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5.75" customHeight="1" x14ac:dyDescent="0.25">
      <c r="A734" s="117"/>
      <c r="B734" s="118">
        <v>3</v>
      </c>
      <c r="C734" s="118" t="s">
        <v>96</v>
      </c>
      <c r="D734" s="126" t="s">
        <v>214</v>
      </c>
      <c r="E734" s="119">
        <v>525000</v>
      </c>
      <c r="F734" s="119">
        <v>525000</v>
      </c>
      <c r="G734" s="119">
        <v>250791.15</v>
      </c>
      <c r="H734" s="135">
        <f t="shared" si="229"/>
        <v>0.47769742857142855</v>
      </c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5.75" customHeight="1" x14ac:dyDescent="0.25">
      <c r="A735" s="117"/>
      <c r="B735" s="118">
        <v>31</v>
      </c>
      <c r="C735" s="118" t="s">
        <v>457</v>
      </c>
      <c r="D735" s="126" t="s">
        <v>214</v>
      </c>
      <c r="E735" s="119">
        <v>525000</v>
      </c>
      <c r="F735" s="119">
        <v>525000</v>
      </c>
      <c r="G735" s="119">
        <f>SUM(G736,G738)</f>
        <v>250791.15</v>
      </c>
      <c r="H735" s="135">
        <f t="shared" si="229"/>
        <v>0.47769742857142855</v>
      </c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5.75" customHeight="1" x14ac:dyDescent="0.25">
      <c r="A736" s="117"/>
      <c r="B736" s="118">
        <v>311</v>
      </c>
      <c r="C736" s="118" t="s">
        <v>458</v>
      </c>
      <c r="D736" s="126" t="s">
        <v>214</v>
      </c>
      <c r="E736" s="119">
        <v>362000</v>
      </c>
      <c r="F736" s="119">
        <v>362000</v>
      </c>
      <c r="G736" s="119">
        <v>173420.71</v>
      </c>
      <c r="H736" s="135">
        <f t="shared" si="229"/>
        <v>0.47906273480662981</v>
      </c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5.75" customHeight="1" x14ac:dyDescent="0.25">
      <c r="A737" s="117"/>
      <c r="B737" s="118">
        <v>3111</v>
      </c>
      <c r="C737" s="118" t="s">
        <v>459</v>
      </c>
      <c r="D737" s="126" t="s">
        <v>214</v>
      </c>
      <c r="E737" s="119">
        <v>362000</v>
      </c>
      <c r="F737" s="119">
        <v>362000</v>
      </c>
      <c r="G737" s="119">
        <v>173420.71</v>
      </c>
      <c r="H737" s="135">
        <f t="shared" si="229"/>
        <v>0.47906273480662981</v>
      </c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5.75" customHeight="1" x14ac:dyDescent="0.25">
      <c r="A738" s="117"/>
      <c r="B738" s="118">
        <v>313</v>
      </c>
      <c r="C738" s="118" t="s">
        <v>460</v>
      </c>
      <c r="D738" s="126" t="s">
        <v>214</v>
      </c>
      <c r="E738" s="119">
        <v>163000</v>
      </c>
      <c r="F738" s="119">
        <v>163000</v>
      </c>
      <c r="G738" s="119">
        <f>SUM(G739,G740)</f>
        <v>77370.44</v>
      </c>
      <c r="H738" s="135">
        <f t="shared" si="229"/>
        <v>0.47466527607361964</v>
      </c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5.75" customHeight="1" x14ac:dyDescent="0.25">
      <c r="A739" s="117"/>
      <c r="B739" s="118">
        <v>3131</v>
      </c>
      <c r="C739" s="118" t="s">
        <v>461</v>
      </c>
      <c r="D739" s="126" t="s">
        <v>214</v>
      </c>
      <c r="E739" s="119">
        <v>90000</v>
      </c>
      <c r="F739" s="119">
        <v>90000</v>
      </c>
      <c r="G739" s="119">
        <v>42394.75</v>
      </c>
      <c r="H739" s="135">
        <f t="shared" si="229"/>
        <v>0.47105277777777776</v>
      </c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5.75" customHeight="1" x14ac:dyDescent="0.25">
      <c r="A740" s="117"/>
      <c r="B740" s="118">
        <v>3132</v>
      </c>
      <c r="C740" s="118" t="s">
        <v>104</v>
      </c>
      <c r="D740" s="126" t="s">
        <v>214</v>
      </c>
      <c r="E740" s="119">
        <v>73000</v>
      </c>
      <c r="F740" s="119">
        <v>73000</v>
      </c>
      <c r="G740" s="119">
        <v>34975.69</v>
      </c>
      <c r="H740" s="135">
        <f t="shared" si="229"/>
        <v>0.47911904109589043</v>
      </c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s="195" customFormat="1" ht="15.75" customHeight="1" x14ac:dyDescent="0.25">
      <c r="A741" s="188"/>
      <c r="B741" s="189" t="s">
        <v>462</v>
      </c>
      <c r="C741" s="189"/>
      <c r="D741" s="191"/>
      <c r="E741" s="192">
        <f t="shared" ref="E741:F741" si="240">SUM(E743)</f>
        <v>81500</v>
      </c>
      <c r="F741" s="192">
        <f t="shared" si="240"/>
        <v>81500</v>
      </c>
      <c r="G741" s="192">
        <v>18230.87</v>
      </c>
      <c r="H741" s="193">
        <f t="shared" ref="H741:H752" si="241">G741/E741</f>
        <v>0.22369165644171779</v>
      </c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</row>
    <row r="742" spans="1:26" ht="15.75" customHeight="1" x14ac:dyDescent="0.25">
      <c r="A742" s="117"/>
      <c r="B742" s="118" t="s">
        <v>209</v>
      </c>
      <c r="C742" s="118"/>
      <c r="D742" s="126"/>
      <c r="E742" s="119">
        <v>81500</v>
      </c>
      <c r="F742" s="119">
        <v>81500</v>
      </c>
      <c r="G742" s="119">
        <v>18230.87</v>
      </c>
      <c r="H742" s="135">
        <f t="shared" si="241"/>
        <v>0.22369165644171779</v>
      </c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5.75" customHeight="1" x14ac:dyDescent="0.25">
      <c r="A743" s="117"/>
      <c r="B743" s="118">
        <v>3</v>
      </c>
      <c r="C743" s="118" t="s">
        <v>96</v>
      </c>
      <c r="D743" s="126" t="s">
        <v>214</v>
      </c>
      <c r="E743" s="119">
        <f t="shared" ref="E743:G743" si="242">SUM(E744,E747)</f>
        <v>81500</v>
      </c>
      <c r="F743" s="119">
        <f t="shared" si="242"/>
        <v>81500</v>
      </c>
      <c r="G743" s="119">
        <f t="shared" si="242"/>
        <v>18230.87</v>
      </c>
      <c r="H743" s="135">
        <f t="shared" si="241"/>
        <v>0.22369165644171779</v>
      </c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5.75" customHeight="1" x14ac:dyDescent="0.25">
      <c r="A744" s="117"/>
      <c r="B744" s="118">
        <v>31</v>
      </c>
      <c r="C744" s="118" t="s">
        <v>457</v>
      </c>
      <c r="D744" s="126" t="s">
        <v>214</v>
      </c>
      <c r="E744" s="119">
        <f t="shared" ref="E744:F744" si="243">SUM(E745)</f>
        <v>33000</v>
      </c>
      <c r="F744" s="119">
        <f t="shared" si="243"/>
        <v>33000</v>
      </c>
      <c r="G744" s="119">
        <v>11143.31</v>
      </c>
      <c r="H744" s="135">
        <f t="shared" si="241"/>
        <v>0.33767606060606059</v>
      </c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5.75" customHeight="1" x14ac:dyDescent="0.25">
      <c r="A745" s="117"/>
      <c r="B745" s="118">
        <v>312</v>
      </c>
      <c r="C745" s="118" t="s">
        <v>463</v>
      </c>
      <c r="D745" s="126" t="s">
        <v>214</v>
      </c>
      <c r="E745" s="119">
        <v>33000</v>
      </c>
      <c r="F745" s="119">
        <v>33000</v>
      </c>
      <c r="G745" s="119">
        <v>11143.31</v>
      </c>
      <c r="H745" s="135">
        <f t="shared" si="241"/>
        <v>0.33767606060606059</v>
      </c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5.75" customHeight="1" x14ac:dyDescent="0.25">
      <c r="A746" s="117"/>
      <c r="B746" s="118">
        <v>3121</v>
      </c>
      <c r="C746" s="118" t="s">
        <v>463</v>
      </c>
      <c r="D746" s="126" t="s">
        <v>214</v>
      </c>
      <c r="E746" s="119">
        <v>33000</v>
      </c>
      <c r="F746" s="119">
        <v>33000</v>
      </c>
      <c r="G746" s="119">
        <v>11143.31</v>
      </c>
      <c r="H746" s="135">
        <f t="shared" si="241"/>
        <v>0.33767606060606059</v>
      </c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5.75" customHeight="1" x14ac:dyDescent="0.25">
      <c r="A747" s="117"/>
      <c r="B747" s="118">
        <v>32</v>
      </c>
      <c r="C747" s="118" t="s">
        <v>245</v>
      </c>
      <c r="D747" s="126" t="s">
        <v>214</v>
      </c>
      <c r="E747" s="119">
        <f t="shared" ref="E747:F747" si="244">SUM(E748)</f>
        <v>48500</v>
      </c>
      <c r="F747" s="119">
        <f t="shared" si="244"/>
        <v>48500</v>
      </c>
      <c r="G747" s="119">
        <v>7087.56</v>
      </c>
      <c r="H747" s="135">
        <f t="shared" si="241"/>
        <v>0.14613525773195876</v>
      </c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5.75" customHeight="1" x14ac:dyDescent="0.25">
      <c r="A748" s="117"/>
      <c r="B748" s="118">
        <v>321</v>
      </c>
      <c r="C748" s="118" t="s">
        <v>107</v>
      </c>
      <c r="D748" s="126" t="s">
        <v>214</v>
      </c>
      <c r="E748" s="119">
        <v>48500</v>
      </c>
      <c r="F748" s="119">
        <v>48500</v>
      </c>
      <c r="G748" s="119">
        <f>SUM(G750,G752)</f>
        <v>7087.5599999999995</v>
      </c>
      <c r="H748" s="135">
        <f t="shared" si="241"/>
        <v>0.14613525773195876</v>
      </c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5.75" customHeight="1" x14ac:dyDescent="0.25">
      <c r="A749" s="117"/>
      <c r="B749" s="118">
        <v>3211</v>
      </c>
      <c r="C749" s="118" t="s">
        <v>108</v>
      </c>
      <c r="D749" s="126" t="s">
        <v>214</v>
      </c>
      <c r="E749" s="119">
        <v>5000</v>
      </c>
      <c r="F749" s="119">
        <v>5000</v>
      </c>
      <c r="G749" s="119">
        <v>0</v>
      </c>
      <c r="H749" s="135">
        <f t="shared" si="241"/>
        <v>0</v>
      </c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5.75" customHeight="1" x14ac:dyDescent="0.25">
      <c r="A750" s="117"/>
      <c r="B750" s="118">
        <v>3212</v>
      </c>
      <c r="C750" s="118" t="s">
        <v>109</v>
      </c>
      <c r="D750" s="126" t="s">
        <v>214</v>
      </c>
      <c r="E750" s="119">
        <v>8500</v>
      </c>
      <c r="F750" s="119">
        <v>8500</v>
      </c>
      <c r="G750" s="119">
        <v>4194</v>
      </c>
      <c r="H750" s="135">
        <f t="shared" si="241"/>
        <v>0.49341176470588233</v>
      </c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5.75" customHeight="1" x14ac:dyDescent="0.25">
      <c r="A751" s="117"/>
      <c r="B751" s="150">
        <v>3213</v>
      </c>
      <c r="C751" s="150" t="s">
        <v>110</v>
      </c>
      <c r="D751" s="126" t="s">
        <v>214</v>
      </c>
      <c r="E751" s="119">
        <v>15000</v>
      </c>
      <c r="F751" s="119">
        <v>15000</v>
      </c>
      <c r="G751" s="119">
        <v>0</v>
      </c>
      <c r="H751" s="135">
        <f t="shared" si="241"/>
        <v>0</v>
      </c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5.75" customHeight="1" x14ac:dyDescent="0.25">
      <c r="A752" s="117"/>
      <c r="B752" s="150">
        <v>3214</v>
      </c>
      <c r="C752" s="150" t="s">
        <v>464</v>
      </c>
      <c r="D752" s="126" t="s">
        <v>214</v>
      </c>
      <c r="E752" s="119">
        <v>20000</v>
      </c>
      <c r="F752" s="119">
        <v>20000</v>
      </c>
      <c r="G752" s="119">
        <v>2893.56</v>
      </c>
      <c r="H752" s="135">
        <f t="shared" si="241"/>
        <v>0.144678</v>
      </c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5.75" customHeight="1" x14ac:dyDescent="0.25">
      <c r="A753" s="117"/>
      <c r="B753" s="150"/>
      <c r="C753" s="150"/>
      <c r="D753" s="126"/>
      <c r="E753" s="119"/>
      <c r="F753" s="119"/>
      <c r="G753" s="119"/>
      <c r="H753" s="119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5.75" customHeight="1" x14ac:dyDescent="0.25">
      <c r="A754" s="117"/>
      <c r="B754" s="150"/>
      <c r="C754" s="146" t="s">
        <v>465</v>
      </c>
      <c r="D754" s="126"/>
      <c r="E754" s="119"/>
      <c r="F754" s="119"/>
      <c r="G754" s="119"/>
      <c r="H754" s="119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5.75" customHeight="1" x14ac:dyDescent="0.25">
      <c r="A755" s="117"/>
      <c r="B755" s="150"/>
      <c r="C755" s="150" t="s">
        <v>466</v>
      </c>
      <c r="D755" s="126"/>
      <c r="E755" s="119"/>
      <c r="F755" s="119"/>
      <c r="G755" s="119"/>
      <c r="H755" s="119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5.75" customHeight="1" x14ac:dyDescent="0.25">
      <c r="A756" s="117"/>
      <c r="B756" s="150"/>
      <c r="C756" s="150" t="s">
        <v>467</v>
      </c>
      <c r="D756" s="126"/>
      <c r="E756" s="119"/>
      <c r="F756" s="119"/>
      <c r="G756" s="119"/>
      <c r="H756" s="119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5.75" customHeight="1" x14ac:dyDescent="0.25">
      <c r="A757" s="117"/>
      <c r="B757" s="150"/>
      <c r="C757" s="150" t="s">
        <v>468</v>
      </c>
      <c r="D757" s="126"/>
      <c r="E757" s="119"/>
      <c r="F757" s="119"/>
      <c r="G757" s="119"/>
      <c r="H757" s="119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5.75" customHeight="1" x14ac:dyDescent="0.25">
      <c r="A758" s="117"/>
      <c r="B758" s="150"/>
      <c r="C758" s="150" t="s">
        <v>469</v>
      </c>
      <c r="D758" s="126"/>
      <c r="E758" s="119"/>
      <c r="F758" s="119"/>
      <c r="G758" s="119"/>
      <c r="H758" s="119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5.75" customHeight="1" x14ac:dyDescent="0.25">
      <c r="A759" s="117"/>
      <c r="B759" s="150"/>
      <c r="C759" s="150" t="s">
        <v>470</v>
      </c>
      <c r="D759" s="126"/>
      <c r="E759" s="119"/>
      <c r="F759" s="119"/>
      <c r="G759" s="119"/>
      <c r="H759" s="119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5.75" customHeight="1" x14ac:dyDescent="0.25">
      <c r="A760" s="117"/>
      <c r="B760" s="150"/>
      <c r="C760" s="150" t="s">
        <v>471</v>
      </c>
      <c r="D760" s="125"/>
      <c r="E760" s="145"/>
      <c r="F760" s="145"/>
      <c r="G760" s="145"/>
      <c r="H760" s="145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5.75" customHeight="1" x14ac:dyDescent="0.25">
      <c r="A761" s="117"/>
      <c r="B761" s="150" t="s">
        <v>0</v>
      </c>
      <c r="C761" s="150" t="s">
        <v>472</v>
      </c>
      <c r="D761" s="125"/>
      <c r="E761" s="145" t="s">
        <v>0</v>
      </c>
      <c r="F761" s="145"/>
      <c r="G761" s="145"/>
      <c r="H761" s="145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5.75" customHeight="1" x14ac:dyDescent="0.25">
      <c r="A762" s="117"/>
      <c r="B762" s="150"/>
      <c r="C762" s="150" t="s">
        <v>473</v>
      </c>
      <c r="D762" s="126"/>
      <c r="E762" s="119"/>
      <c r="F762" s="119"/>
      <c r="G762" s="119"/>
      <c r="H762" s="119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5.75" customHeight="1" x14ac:dyDescent="0.25">
      <c r="A763" s="117"/>
      <c r="B763" s="150"/>
      <c r="C763" s="150"/>
      <c r="D763" s="126"/>
      <c r="E763" s="119"/>
      <c r="F763" s="119"/>
      <c r="G763" s="119"/>
      <c r="H763" s="119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5.75" customHeight="1" x14ac:dyDescent="0.25">
      <c r="A764" s="117"/>
      <c r="B764" s="151"/>
      <c r="C764" s="152" t="s">
        <v>474</v>
      </c>
      <c r="D764" s="152"/>
      <c r="E764" s="153"/>
      <c r="F764" s="153"/>
      <c r="G764" s="153"/>
      <c r="H764" s="153"/>
      <c r="I764" s="150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5.75" customHeight="1" x14ac:dyDescent="0.25">
      <c r="A765" s="117"/>
      <c r="B765" s="151"/>
      <c r="C765" s="154"/>
      <c r="D765" s="154"/>
      <c r="E765" s="153"/>
      <c r="F765" s="153"/>
      <c r="G765" s="153"/>
      <c r="H765" s="153"/>
      <c r="I765" s="150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5.75" customHeight="1" x14ac:dyDescent="0.25">
      <c r="A766" s="117"/>
      <c r="B766" s="155" t="s">
        <v>475</v>
      </c>
      <c r="C766" s="152" t="s">
        <v>476</v>
      </c>
      <c r="D766" s="152" t="s">
        <v>192</v>
      </c>
      <c r="E766" s="155" t="s">
        <v>190</v>
      </c>
      <c r="F766" s="155" t="s">
        <v>191</v>
      </c>
      <c r="G766" s="155" t="s">
        <v>192</v>
      </c>
      <c r="H766" s="155" t="s">
        <v>10</v>
      </c>
      <c r="I766" s="155" t="s">
        <v>10</v>
      </c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5.75" customHeight="1" x14ac:dyDescent="0.25">
      <c r="A767" s="117"/>
      <c r="B767" s="155"/>
      <c r="C767" s="152"/>
      <c r="D767" s="152" t="s">
        <v>477</v>
      </c>
      <c r="E767" s="155" t="s">
        <v>194</v>
      </c>
      <c r="F767" s="155" t="s">
        <v>194</v>
      </c>
      <c r="G767" s="155" t="s">
        <v>195</v>
      </c>
      <c r="H767" s="155" t="s">
        <v>478</v>
      </c>
      <c r="I767" s="155" t="s">
        <v>479</v>
      </c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5.75" customHeight="1" x14ac:dyDescent="0.25">
      <c r="A768" s="117"/>
      <c r="B768" s="156" t="s">
        <v>480</v>
      </c>
      <c r="C768" s="156">
        <v>2</v>
      </c>
      <c r="D768" s="156">
        <v>3</v>
      </c>
      <c r="E768" s="156">
        <v>4</v>
      </c>
      <c r="F768" s="156">
        <v>5</v>
      </c>
      <c r="G768" s="156">
        <v>6</v>
      </c>
      <c r="H768" s="156"/>
      <c r="I768" s="156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5.75" customHeight="1" x14ac:dyDescent="0.25">
      <c r="A769" s="117"/>
      <c r="B769" s="151"/>
      <c r="C769" s="152" t="s">
        <v>481</v>
      </c>
      <c r="D769" s="157">
        <v>1323946.03</v>
      </c>
      <c r="E769" s="157">
        <v>16800000</v>
      </c>
      <c r="F769" s="157">
        <v>16800000</v>
      </c>
      <c r="G769" s="157">
        <v>1714788.26</v>
      </c>
      <c r="H769" s="157">
        <f t="shared" ref="H769:H781" si="245">G769/D769</f>
        <v>1.2952100925141186</v>
      </c>
      <c r="I769" s="158">
        <f t="shared" ref="I769:I828" si="246">G769/F769</f>
        <v>0.10207072976190476</v>
      </c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5.75" customHeight="1" x14ac:dyDescent="0.25">
      <c r="A770" s="117"/>
      <c r="B770" s="151" t="s">
        <v>482</v>
      </c>
      <c r="C770" s="154" t="s">
        <v>483</v>
      </c>
      <c r="D770" s="159">
        <v>480294.06</v>
      </c>
      <c r="E770" s="159">
        <v>1426000</v>
      </c>
      <c r="F770" s="159">
        <v>1426000</v>
      </c>
      <c r="G770" s="159">
        <v>522542.12</v>
      </c>
      <c r="H770" s="157">
        <f t="shared" si="245"/>
        <v>1.0879629033929756</v>
      </c>
      <c r="I770" s="158">
        <f t="shared" si="246"/>
        <v>0.36643907433380085</v>
      </c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5.75" customHeight="1" x14ac:dyDescent="0.25">
      <c r="A771" s="117"/>
      <c r="B771" s="151" t="s">
        <v>214</v>
      </c>
      <c r="C771" s="154" t="s">
        <v>484</v>
      </c>
      <c r="D771" s="159">
        <v>480294.06</v>
      </c>
      <c r="E771" s="159">
        <v>1426000</v>
      </c>
      <c r="F771" s="159">
        <v>1426000</v>
      </c>
      <c r="G771" s="159">
        <v>522542.12</v>
      </c>
      <c r="H771" s="157">
        <f t="shared" si="245"/>
        <v>1.0879629033929756</v>
      </c>
      <c r="I771" s="158">
        <f t="shared" si="246"/>
        <v>0.36643907433380085</v>
      </c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5.75" customHeight="1" x14ac:dyDescent="0.25">
      <c r="A772" s="117"/>
      <c r="B772" s="151" t="s">
        <v>485</v>
      </c>
      <c r="C772" s="154" t="s">
        <v>486</v>
      </c>
      <c r="D772" s="159">
        <v>61726.82</v>
      </c>
      <c r="E772" s="159">
        <v>111200</v>
      </c>
      <c r="F772" s="159">
        <v>111200</v>
      </c>
      <c r="G772" s="159">
        <v>19488.34</v>
      </c>
      <c r="H772" s="157">
        <f t="shared" si="245"/>
        <v>0.31571916389018584</v>
      </c>
      <c r="I772" s="158">
        <f t="shared" si="246"/>
        <v>0.17525485611510791</v>
      </c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5.75" customHeight="1" x14ac:dyDescent="0.25">
      <c r="A773" s="117"/>
      <c r="B773" s="151" t="s">
        <v>487</v>
      </c>
      <c r="C773" s="154" t="s">
        <v>488</v>
      </c>
      <c r="D773" s="159">
        <v>216190.39</v>
      </c>
      <c r="E773" s="159">
        <v>606500</v>
      </c>
      <c r="F773" s="159">
        <v>606500</v>
      </c>
      <c r="G773" s="159">
        <v>269022.02</v>
      </c>
      <c r="H773" s="157">
        <f t="shared" si="245"/>
        <v>1.2443754784844969</v>
      </c>
      <c r="I773" s="158">
        <f t="shared" si="246"/>
        <v>0.443564748557296</v>
      </c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5.75" customHeight="1" x14ac:dyDescent="0.25">
      <c r="A774" s="117"/>
      <c r="B774" s="151" t="s">
        <v>489</v>
      </c>
      <c r="C774" s="154" t="s">
        <v>490</v>
      </c>
      <c r="D774" s="159">
        <v>202376.85</v>
      </c>
      <c r="E774" s="159">
        <v>708300</v>
      </c>
      <c r="F774" s="159">
        <v>708300</v>
      </c>
      <c r="G774" s="159">
        <v>234031.76</v>
      </c>
      <c r="H774" s="157">
        <f t="shared" si="245"/>
        <v>1.1564156671081698</v>
      </c>
      <c r="I774" s="158">
        <f t="shared" si="246"/>
        <v>0.33041332768600878</v>
      </c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5.75" customHeight="1" x14ac:dyDescent="0.25">
      <c r="A775" s="117"/>
      <c r="B775" s="151" t="s">
        <v>491</v>
      </c>
      <c r="C775" s="154" t="s">
        <v>492</v>
      </c>
      <c r="D775" s="159">
        <v>76000</v>
      </c>
      <c r="E775" s="159">
        <v>170000</v>
      </c>
      <c r="F775" s="159">
        <v>170000</v>
      </c>
      <c r="G775" s="159">
        <v>107180</v>
      </c>
      <c r="H775" s="157">
        <f t="shared" si="245"/>
        <v>1.4102631578947369</v>
      </c>
      <c r="I775" s="158">
        <f t="shared" si="246"/>
        <v>0.63047058823529412</v>
      </c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5.75" customHeight="1" x14ac:dyDescent="0.25">
      <c r="A776" s="117"/>
      <c r="B776" s="151" t="s">
        <v>283</v>
      </c>
      <c r="C776" s="154" t="s">
        <v>493</v>
      </c>
      <c r="D776" s="159">
        <v>76000</v>
      </c>
      <c r="E776" s="159">
        <v>170000</v>
      </c>
      <c r="F776" s="159">
        <v>170000</v>
      </c>
      <c r="G776" s="159">
        <v>107180</v>
      </c>
      <c r="H776" s="157">
        <f t="shared" si="245"/>
        <v>1.4102631578947369</v>
      </c>
      <c r="I776" s="158">
        <f t="shared" si="246"/>
        <v>0.63047058823529412</v>
      </c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5.75" customHeight="1" x14ac:dyDescent="0.25">
      <c r="A777" s="117"/>
      <c r="B777" s="151" t="s">
        <v>494</v>
      </c>
      <c r="C777" s="154" t="s">
        <v>495</v>
      </c>
      <c r="D777" s="159">
        <v>76000</v>
      </c>
      <c r="E777" s="159">
        <v>170000</v>
      </c>
      <c r="F777" s="159">
        <v>170000</v>
      </c>
      <c r="G777" s="159">
        <v>107180</v>
      </c>
      <c r="H777" s="157">
        <f t="shared" si="245"/>
        <v>1.4102631578947369</v>
      </c>
      <c r="I777" s="158">
        <f t="shared" si="246"/>
        <v>0.63047058823529412</v>
      </c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5.75" customHeight="1" x14ac:dyDescent="0.25">
      <c r="A778" s="117"/>
      <c r="B778" s="151" t="s">
        <v>250</v>
      </c>
      <c r="C778" s="154" t="s">
        <v>496</v>
      </c>
      <c r="D778" s="159">
        <v>115288.15</v>
      </c>
      <c r="E778" s="159">
        <v>1862000</v>
      </c>
      <c r="F778" s="159">
        <v>1862000</v>
      </c>
      <c r="G778" s="159">
        <v>113527.5</v>
      </c>
      <c r="H778" s="157">
        <f t="shared" si="245"/>
        <v>0.98472826565436267</v>
      </c>
      <c r="I778" s="158">
        <f t="shared" si="246"/>
        <v>6.0970730397422124E-2</v>
      </c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5.75" customHeight="1" x14ac:dyDescent="0.25">
      <c r="A779" s="117"/>
      <c r="B779" s="151" t="s">
        <v>377</v>
      </c>
      <c r="C779" s="154" t="s">
        <v>497</v>
      </c>
      <c r="D779" s="159">
        <v>43061.25</v>
      </c>
      <c r="E779" s="159">
        <v>95000</v>
      </c>
      <c r="F779" s="159">
        <v>95000</v>
      </c>
      <c r="G779" s="159">
        <v>38181.26</v>
      </c>
      <c r="H779" s="157">
        <f t="shared" si="245"/>
        <v>0.88667328514615817</v>
      </c>
      <c r="I779" s="158">
        <f t="shared" si="246"/>
        <v>0.40190800000000004</v>
      </c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5.75" customHeight="1" x14ac:dyDescent="0.25">
      <c r="A780" s="117"/>
      <c r="B780" s="151" t="s">
        <v>498</v>
      </c>
      <c r="C780" s="154" t="s">
        <v>499</v>
      </c>
      <c r="D780" s="159">
        <v>34242.61</v>
      </c>
      <c r="E780" s="159">
        <v>65000</v>
      </c>
      <c r="F780" s="159">
        <v>65000</v>
      </c>
      <c r="G780" s="159">
        <v>24757.72</v>
      </c>
      <c r="H780" s="157">
        <f t="shared" si="245"/>
        <v>0.7230091397822771</v>
      </c>
      <c r="I780" s="158">
        <f t="shared" si="246"/>
        <v>0.380888</v>
      </c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5.75" customHeight="1" x14ac:dyDescent="0.25">
      <c r="A781" s="117"/>
      <c r="B781" s="151" t="s">
        <v>500</v>
      </c>
      <c r="C781" s="154" t="s">
        <v>501</v>
      </c>
      <c r="D781" s="159">
        <v>8818.64</v>
      </c>
      <c r="E781" s="159">
        <v>30000</v>
      </c>
      <c r="F781" s="159">
        <v>30000</v>
      </c>
      <c r="G781" s="159">
        <v>13423.54</v>
      </c>
      <c r="H781" s="157">
        <f t="shared" si="245"/>
        <v>1.5221780229150983</v>
      </c>
      <c r="I781" s="158">
        <f t="shared" si="246"/>
        <v>0.44745133333333337</v>
      </c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5.75" customHeight="1" x14ac:dyDescent="0.25">
      <c r="A782" s="117"/>
      <c r="B782" s="151" t="s">
        <v>301</v>
      </c>
      <c r="C782" s="154" t="s">
        <v>502</v>
      </c>
      <c r="D782" s="159">
        <v>0</v>
      </c>
      <c r="E782" s="159">
        <v>30000</v>
      </c>
      <c r="F782" s="159">
        <v>30000</v>
      </c>
      <c r="G782" s="159">
        <v>0</v>
      </c>
      <c r="H782" s="157">
        <v>0</v>
      </c>
      <c r="I782" s="158">
        <f t="shared" si="246"/>
        <v>0</v>
      </c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5.75" customHeight="1" x14ac:dyDescent="0.25">
      <c r="A783" s="117"/>
      <c r="B783" s="151" t="s">
        <v>503</v>
      </c>
      <c r="C783" s="154" t="s">
        <v>504</v>
      </c>
      <c r="D783" s="159">
        <v>0</v>
      </c>
      <c r="E783" s="159">
        <v>30000</v>
      </c>
      <c r="F783" s="159">
        <v>30000</v>
      </c>
      <c r="G783" s="159">
        <v>0</v>
      </c>
      <c r="H783" s="157">
        <v>0</v>
      </c>
      <c r="I783" s="158">
        <f t="shared" si="246"/>
        <v>0</v>
      </c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5.75" customHeight="1" x14ac:dyDescent="0.25">
      <c r="A784" s="117"/>
      <c r="B784" s="151" t="s">
        <v>505</v>
      </c>
      <c r="C784" s="154" t="s">
        <v>506</v>
      </c>
      <c r="D784" s="159">
        <v>38320.99</v>
      </c>
      <c r="E784" s="159">
        <v>58000</v>
      </c>
      <c r="F784" s="159">
        <v>58000</v>
      </c>
      <c r="G784" s="159">
        <v>27187.31</v>
      </c>
      <c r="H784" s="157">
        <f t="shared" ref="H784:H786" si="247">G784/D784</f>
        <v>0.70946262087696599</v>
      </c>
      <c r="I784" s="158">
        <f t="shared" si="246"/>
        <v>0.46874672413793106</v>
      </c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5.75" customHeight="1" x14ac:dyDescent="0.25">
      <c r="A785" s="117"/>
      <c r="B785" s="151" t="s">
        <v>507</v>
      </c>
      <c r="C785" s="154" t="s">
        <v>508</v>
      </c>
      <c r="D785" s="159">
        <v>33195.99</v>
      </c>
      <c r="E785" s="159">
        <v>44000</v>
      </c>
      <c r="F785" s="159">
        <v>44000</v>
      </c>
      <c r="G785" s="159">
        <v>21720.03</v>
      </c>
      <c r="H785" s="157">
        <f t="shared" si="247"/>
        <v>0.6542967991013372</v>
      </c>
      <c r="I785" s="158">
        <f t="shared" si="246"/>
        <v>0.49363704545454545</v>
      </c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5.75" customHeight="1" x14ac:dyDescent="0.25">
      <c r="A786" s="117"/>
      <c r="B786" s="151" t="s">
        <v>509</v>
      </c>
      <c r="C786" s="154" t="s">
        <v>510</v>
      </c>
      <c r="D786" s="159">
        <v>5125</v>
      </c>
      <c r="E786" s="159">
        <v>11000</v>
      </c>
      <c r="F786" s="159">
        <v>11000</v>
      </c>
      <c r="G786" s="159">
        <v>5467.28</v>
      </c>
      <c r="H786" s="157">
        <f t="shared" si="247"/>
        <v>1.0667863414634147</v>
      </c>
      <c r="I786" s="158">
        <f t="shared" si="246"/>
        <v>0.49702545454545455</v>
      </c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5.75" customHeight="1" x14ac:dyDescent="0.25">
      <c r="A787" s="117"/>
      <c r="B787" s="151" t="s">
        <v>511</v>
      </c>
      <c r="C787" s="154" t="s">
        <v>512</v>
      </c>
      <c r="D787" s="159">
        <v>0</v>
      </c>
      <c r="E787" s="159">
        <v>3000</v>
      </c>
      <c r="F787" s="159">
        <v>3000</v>
      </c>
      <c r="G787" s="159">
        <v>0</v>
      </c>
      <c r="H787" s="157">
        <v>0</v>
      </c>
      <c r="I787" s="158">
        <f t="shared" si="246"/>
        <v>0</v>
      </c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5.75" customHeight="1" x14ac:dyDescent="0.25">
      <c r="A788" s="117"/>
      <c r="B788" s="151" t="s">
        <v>307</v>
      </c>
      <c r="C788" s="154" t="s">
        <v>513</v>
      </c>
      <c r="D788" s="159">
        <v>33905.910000000003</v>
      </c>
      <c r="E788" s="159">
        <v>1679000</v>
      </c>
      <c r="F788" s="159">
        <v>1679000</v>
      </c>
      <c r="G788" s="159">
        <v>48158.93</v>
      </c>
      <c r="H788" s="157">
        <f t="shared" ref="H788:H789" si="248">G788/D788</f>
        <v>1.4203697821412253</v>
      </c>
      <c r="I788" s="158">
        <f t="shared" si="246"/>
        <v>2.8683103037522334E-2</v>
      </c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5.75" customHeight="1" x14ac:dyDescent="0.25">
      <c r="A789" s="117"/>
      <c r="B789" s="151" t="s">
        <v>514</v>
      </c>
      <c r="C789" s="154" t="s">
        <v>515</v>
      </c>
      <c r="D789" s="159">
        <v>33905.910000000003</v>
      </c>
      <c r="E789" s="159">
        <v>1679000</v>
      </c>
      <c r="F789" s="159">
        <v>1679000</v>
      </c>
      <c r="G789" s="159">
        <v>48158.93</v>
      </c>
      <c r="H789" s="157">
        <f t="shared" si="248"/>
        <v>1.4203697821412253</v>
      </c>
      <c r="I789" s="158">
        <f t="shared" si="246"/>
        <v>2.8683103037522334E-2</v>
      </c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5.75" customHeight="1" x14ac:dyDescent="0.25">
      <c r="A790" s="117"/>
      <c r="B790" s="151" t="s">
        <v>516</v>
      </c>
      <c r="C790" s="154" t="s">
        <v>517</v>
      </c>
      <c r="D790" s="159">
        <v>0</v>
      </c>
      <c r="E790" s="159">
        <v>25000</v>
      </c>
      <c r="F790" s="159">
        <v>25000</v>
      </c>
      <c r="G790" s="159">
        <v>0</v>
      </c>
      <c r="H790" s="157">
        <v>0</v>
      </c>
      <c r="I790" s="158">
        <f t="shared" si="246"/>
        <v>0</v>
      </c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5.75" customHeight="1" x14ac:dyDescent="0.25">
      <c r="A791" s="117"/>
      <c r="B791" s="151" t="s">
        <v>383</v>
      </c>
      <c r="C791" s="154" t="s">
        <v>518</v>
      </c>
      <c r="D791" s="159">
        <v>0</v>
      </c>
      <c r="E791" s="159">
        <v>25000</v>
      </c>
      <c r="F791" s="159">
        <v>25000</v>
      </c>
      <c r="G791" s="159">
        <v>0</v>
      </c>
      <c r="H791" s="157">
        <v>0</v>
      </c>
      <c r="I791" s="158">
        <f t="shared" si="246"/>
        <v>0</v>
      </c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5.75" customHeight="1" x14ac:dyDescent="0.25">
      <c r="A792" s="117"/>
      <c r="B792" s="151" t="s">
        <v>519</v>
      </c>
      <c r="C792" s="154" t="s">
        <v>520</v>
      </c>
      <c r="D792" s="159">
        <v>0</v>
      </c>
      <c r="E792" s="159">
        <v>25000</v>
      </c>
      <c r="F792" s="159">
        <v>25000</v>
      </c>
      <c r="G792" s="159">
        <v>0</v>
      </c>
      <c r="H792" s="157">
        <v>0</v>
      </c>
      <c r="I792" s="158">
        <f t="shared" si="246"/>
        <v>0</v>
      </c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5.75" customHeight="1" x14ac:dyDescent="0.25">
      <c r="A793" s="117"/>
      <c r="B793" s="151" t="s">
        <v>521</v>
      </c>
      <c r="C793" s="154" t="s">
        <v>522</v>
      </c>
      <c r="D793" s="159">
        <v>316137.5</v>
      </c>
      <c r="E793" s="159">
        <v>12372000</v>
      </c>
      <c r="F793" s="159">
        <v>12372000</v>
      </c>
      <c r="G793" s="159">
        <v>741590.31</v>
      </c>
      <c r="H793" s="157">
        <f>G793/D793</f>
        <v>2.3457840654778384</v>
      </c>
      <c r="I793" s="158">
        <f t="shared" si="246"/>
        <v>5.9941020853540257E-2</v>
      </c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5.75" customHeight="1" x14ac:dyDescent="0.25">
      <c r="A794" s="117"/>
      <c r="B794" s="151" t="s">
        <v>387</v>
      </c>
      <c r="C794" s="154" t="s">
        <v>523</v>
      </c>
      <c r="D794" s="159">
        <v>0</v>
      </c>
      <c r="E794" s="159">
        <v>4000</v>
      </c>
      <c r="F794" s="159">
        <v>4000</v>
      </c>
      <c r="G794" s="159">
        <v>0</v>
      </c>
      <c r="H794" s="157">
        <v>0</v>
      </c>
      <c r="I794" s="158">
        <f t="shared" si="246"/>
        <v>0</v>
      </c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5.75" customHeight="1" x14ac:dyDescent="0.25">
      <c r="A795" s="117"/>
      <c r="B795" s="151" t="s">
        <v>524</v>
      </c>
      <c r="C795" s="154" t="s">
        <v>525</v>
      </c>
      <c r="D795" s="159">
        <v>0</v>
      </c>
      <c r="E795" s="159">
        <v>4000</v>
      </c>
      <c r="F795" s="159">
        <v>4000</v>
      </c>
      <c r="G795" s="159">
        <v>0</v>
      </c>
      <c r="H795" s="157">
        <v>0</v>
      </c>
      <c r="I795" s="158">
        <f t="shared" si="246"/>
        <v>0</v>
      </c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5.75" customHeight="1" x14ac:dyDescent="0.25">
      <c r="A796" s="117"/>
      <c r="B796" s="151" t="s">
        <v>222</v>
      </c>
      <c r="C796" s="154" t="s">
        <v>526</v>
      </c>
      <c r="D796" s="159">
        <v>165137.5</v>
      </c>
      <c r="E796" s="159">
        <v>11621000</v>
      </c>
      <c r="F796" s="159">
        <v>11621000</v>
      </c>
      <c r="G796" s="159">
        <v>562912.35</v>
      </c>
      <c r="H796" s="157">
        <f t="shared" ref="H796:H810" si="249">G796/D796</f>
        <v>3.4087493755203995</v>
      </c>
      <c r="I796" s="158">
        <f t="shared" si="246"/>
        <v>4.8439235005593322E-2</v>
      </c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5.75" customHeight="1" x14ac:dyDescent="0.25">
      <c r="A797" s="117"/>
      <c r="B797" s="151" t="s">
        <v>527</v>
      </c>
      <c r="C797" s="154" t="s">
        <v>528</v>
      </c>
      <c r="D797" s="159">
        <v>165137.5</v>
      </c>
      <c r="E797" s="159">
        <v>11621000</v>
      </c>
      <c r="F797" s="159">
        <v>11621000</v>
      </c>
      <c r="G797" s="159">
        <v>562912.35</v>
      </c>
      <c r="H797" s="157">
        <f t="shared" si="249"/>
        <v>3.4087493755203995</v>
      </c>
      <c r="I797" s="158">
        <f t="shared" si="246"/>
        <v>4.8439235005593322E-2</v>
      </c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5.75" customHeight="1" x14ac:dyDescent="0.25">
      <c r="A798" s="117"/>
      <c r="B798" s="151" t="s">
        <v>398</v>
      </c>
      <c r="C798" s="154" t="s">
        <v>529</v>
      </c>
      <c r="D798" s="159">
        <v>9</v>
      </c>
      <c r="E798" s="159">
        <v>41000</v>
      </c>
      <c r="F798" s="159">
        <v>41000</v>
      </c>
      <c r="G798" s="159">
        <v>4568.6099999999997</v>
      </c>
      <c r="H798" s="157">
        <f t="shared" si="249"/>
        <v>507.62333333333328</v>
      </c>
      <c r="I798" s="158">
        <f t="shared" si="246"/>
        <v>0.11142951219512194</v>
      </c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5.75" customHeight="1" x14ac:dyDescent="0.25">
      <c r="A799" s="117"/>
      <c r="B799" s="151" t="s">
        <v>530</v>
      </c>
      <c r="C799" s="154" t="s">
        <v>531</v>
      </c>
      <c r="D799" s="159">
        <v>9</v>
      </c>
      <c r="E799" s="159">
        <v>41000</v>
      </c>
      <c r="F799" s="159">
        <v>41000</v>
      </c>
      <c r="G799" s="159">
        <v>4568.6099999999997</v>
      </c>
      <c r="H799" s="157">
        <f t="shared" si="249"/>
        <v>507.62333333333328</v>
      </c>
      <c r="I799" s="158">
        <f t="shared" si="246"/>
        <v>0.11142951219512194</v>
      </c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5.75" customHeight="1" x14ac:dyDescent="0.25">
      <c r="A800" s="117"/>
      <c r="B800" s="151" t="s">
        <v>337</v>
      </c>
      <c r="C800" s="154" t="s">
        <v>532</v>
      </c>
      <c r="D800" s="159">
        <v>87591.12</v>
      </c>
      <c r="E800" s="159">
        <v>250000</v>
      </c>
      <c r="F800" s="159">
        <v>250000</v>
      </c>
      <c r="G800" s="159">
        <v>122462.47</v>
      </c>
      <c r="H800" s="157">
        <f t="shared" si="249"/>
        <v>1.3981151285655442</v>
      </c>
      <c r="I800" s="158">
        <f t="shared" si="246"/>
        <v>0.48984988000000002</v>
      </c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5.75" customHeight="1" x14ac:dyDescent="0.25">
      <c r="A801" s="117"/>
      <c r="B801" s="151" t="s">
        <v>533</v>
      </c>
      <c r="C801" s="154" t="s">
        <v>534</v>
      </c>
      <c r="D801" s="159">
        <v>87591.12</v>
      </c>
      <c r="E801" s="159">
        <v>250000</v>
      </c>
      <c r="F801" s="159">
        <v>250000</v>
      </c>
      <c r="G801" s="159">
        <v>122462.47</v>
      </c>
      <c r="H801" s="157">
        <f t="shared" si="249"/>
        <v>1.3981151285655442</v>
      </c>
      <c r="I801" s="158">
        <f t="shared" si="246"/>
        <v>0.48984988000000002</v>
      </c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5.75" customHeight="1" x14ac:dyDescent="0.25">
      <c r="A802" s="117"/>
      <c r="B802" s="151" t="s">
        <v>298</v>
      </c>
      <c r="C802" s="154" t="s">
        <v>535</v>
      </c>
      <c r="D802" s="159">
        <v>63399.88</v>
      </c>
      <c r="E802" s="159">
        <v>456000</v>
      </c>
      <c r="F802" s="159">
        <v>456000</v>
      </c>
      <c r="G802" s="159">
        <v>51646.879999999997</v>
      </c>
      <c r="H802" s="157">
        <f t="shared" si="249"/>
        <v>0.81462110022921175</v>
      </c>
      <c r="I802" s="158">
        <f t="shared" si="246"/>
        <v>0.11326070175438596</v>
      </c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5.75" customHeight="1" x14ac:dyDescent="0.25">
      <c r="A803" s="117"/>
      <c r="B803" s="151" t="s">
        <v>536</v>
      </c>
      <c r="C803" s="154" t="s">
        <v>537</v>
      </c>
      <c r="D803" s="159">
        <v>63399.88</v>
      </c>
      <c r="E803" s="159">
        <v>456000</v>
      </c>
      <c r="F803" s="159">
        <v>456000</v>
      </c>
      <c r="G803" s="159">
        <v>51646.879999999997</v>
      </c>
      <c r="H803" s="157">
        <f t="shared" si="249"/>
        <v>0.81462110022921175</v>
      </c>
      <c r="I803" s="158">
        <f t="shared" si="246"/>
        <v>0.11326070175438596</v>
      </c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5.75" customHeight="1" x14ac:dyDescent="0.25">
      <c r="A804" s="117"/>
      <c r="B804" s="151" t="s">
        <v>538</v>
      </c>
      <c r="C804" s="154" t="s">
        <v>539</v>
      </c>
      <c r="D804" s="159">
        <v>18171.64</v>
      </c>
      <c r="E804" s="159">
        <v>55000</v>
      </c>
      <c r="F804" s="159">
        <v>55000</v>
      </c>
      <c r="G804" s="159">
        <v>5248.69</v>
      </c>
      <c r="H804" s="157">
        <f t="shared" si="249"/>
        <v>0.28883964243183335</v>
      </c>
      <c r="I804" s="158">
        <f t="shared" si="246"/>
        <v>9.5430727272727264E-2</v>
      </c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5.75" customHeight="1" x14ac:dyDescent="0.25">
      <c r="A805" s="117"/>
      <c r="B805" s="151">
        <v>76</v>
      </c>
      <c r="C805" s="154" t="s">
        <v>540</v>
      </c>
      <c r="D805" s="159">
        <v>18171.64</v>
      </c>
      <c r="E805" s="159">
        <v>55000</v>
      </c>
      <c r="F805" s="159">
        <v>55000</v>
      </c>
      <c r="G805" s="159">
        <v>5248.69</v>
      </c>
      <c r="H805" s="157">
        <f t="shared" si="249"/>
        <v>0.28883964243183335</v>
      </c>
      <c r="I805" s="158">
        <f t="shared" si="246"/>
        <v>9.5430727272727264E-2</v>
      </c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5.75" customHeight="1" x14ac:dyDescent="0.25">
      <c r="A806" s="117"/>
      <c r="B806" s="151" t="s">
        <v>212</v>
      </c>
      <c r="C806" s="154" t="s">
        <v>541</v>
      </c>
      <c r="D806" s="159">
        <v>135500</v>
      </c>
      <c r="E806" s="159">
        <v>370000</v>
      </c>
      <c r="F806" s="159">
        <v>370000</v>
      </c>
      <c r="G806" s="159">
        <v>86000</v>
      </c>
      <c r="H806" s="157">
        <f t="shared" si="249"/>
        <v>0.63468634686346859</v>
      </c>
      <c r="I806" s="158">
        <f t="shared" si="246"/>
        <v>0.23243243243243245</v>
      </c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5.75" customHeight="1" x14ac:dyDescent="0.25">
      <c r="A807" s="117"/>
      <c r="B807" s="151" t="s">
        <v>432</v>
      </c>
      <c r="C807" s="154" t="s">
        <v>542</v>
      </c>
      <c r="D807" s="159">
        <v>80000</v>
      </c>
      <c r="E807" s="159">
        <v>182000</v>
      </c>
      <c r="F807" s="159">
        <v>182000</v>
      </c>
      <c r="G807" s="159">
        <v>37000</v>
      </c>
      <c r="H807" s="157">
        <f t="shared" si="249"/>
        <v>0.46250000000000002</v>
      </c>
      <c r="I807" s="158">
        <f t="shared" si="246"/>
        <v>0.2032967032967033</v>
      </c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5.75" customHeight="1" x14ac:dyDescent="0.25">
      <c r="A808" s="117"/>
      <c r="B808" s="151" t="s">
        <v>543</v>
      </c>
      <c r="C808" s="154" t="s">
        <v>544</v>
      </c>
      <c r="D808" s="159">
        <v>80000</v>
      </c>
      <c r="E808" s="159">
        <v>182000</v>
      </c>
      <c r="F808" s="159">
        <v>182000</v>
      </c>
      <c r="G808" s="159">
        <v>37000</v>
      </c>
      <c r="H808" s="157">
        <f t="shared" si="249"/>
        <v>0.46250000000000002</v>
      </c>
      <c r="I808" s="158">
        <f t="shared" si="246"/>
        <v>0.2032967032967033</v>
      </c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5.75" customHeight="1" x14ac:dyDescent="0.25">
      <c r="A809" s="117"/>
      <c r="B809" s="151" t="s">
        <v>439</v>
      </c>
      <c r="C809" s="154" t="s">
        <v>545</v>
      </c>
      <c r="D809" s="159">
        <v>4000</v>
      </c>
      <c r="E809" s="159">
        <v>77000</v>
      </c>
      <c r="F809" s="159">
        <v>77000</v>
      </c>
      <c r="G809" s="159">
        <v>3000</v>
      </c>
      <c r="H809" s="157">
        <f t="shared" si="249"/>
        <v>0.75</v>
      </c>
      <c r="I809" s="158">
        <f t="shared" si="246"/>
        <v>3.896103896103896E-2</v>
      </c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5.75" customHeight="1" x14ac:dyDescent="0.25">
      <c r="A810" s="117"/>
      <c r="B810" s="151" t="s">
        <v>546</v>
      </c>
      <c r="C810" s="154" t="s">
        <v>547</v>
      </c>
      <c r="D810" s="159">
        <v>4000</v>
      </c>
      <c r="E810" s="159">
        <v>77000</v>
      </c>
      <c r="F810" s="159">
        <v>77000</v>
      </c>
      <c r="G810" s="159">
        <v>3000</v>
      </c>
      <c r="H810" s="157">
        <f t="shared" si="249"/>
        <v>0.75</v>
      </c>
      <c r="I810" s="158">
        <f t="shared" si="246"/>
        <v>3.896103896103896E-2</v>
      </c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5.75" customHeight="1" x14ac:dyDescent="0.25">
      <c r="A811" s="117"/>
      <c r="B811" s="151" t="s">
        <v>445</v>
      </c>
      <c r="C811" s="154" t="s">
        <v>548</v>
      </c>
      <c r="D811" s="159">
        <v>0</v>
      </c>
      <c r="E811" s="159">
        <v>20000</v>
      </c>
      <c r="F811" s="159">
        <v>20000</v>
      </c>
      <c r="G811" s="159">
        <v>12000</v>
      </c>
      <c r="H811" s="157">
        <v>0</v>
      </c>
      <c r="I811" s="158">
        <f t="shared" si="246"/>
        <v>0.6</v>
      </c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5.75" customHeight="1" x14ac:dyDescent="0.25">
      <c r="A812" s="117"/>
      <c r="B812" s="151" t="s">
        <v>549</v>
      </c>
      <c r="C812" s="154" t="s">
        <v>550</v>
      </c>
      <c r="D812" s="159">
        <v>0</v>
      </c>
      <c r="E812" s="159">
        <v>20000</v>
      </c>
      <c r="F812" s="159">
        <v>20000</v>
      </c>
      <c r="G812" s="159">
        <v>12000</v>
      </c>
      <c r="H812" s="157">
        <v>0</v>
      </c>
      <c r="I812" s="158">
        <f t="shared" si="246"/>
        <v>0.6</v>
      </c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5.75" customHeight="1" x14ac:dyDescent="0.25">
      <c r="A813" s="117"/>
      <c r="B813" s="151" t="s">
        <v>551</v>
      </c>
      <c r="C813" s="154" t="s">
        <v>552</v>
      </c>
      <c r="D813" s="159">
        <v>51500</v>
      </c>
      <c r="E813" s="159">
        <v>91000</v>
      </c>
      <c r="F813" s="159">
        <v>91000</v>
      </c>
      <c r="G813" s="159">
        <v>34000</v>
      </c>
      <c r="H813" s="157">
        <f t="shared" ref="H813:H817" si="250">G813/D813</f>
        <v>0.66019417475728159</v>
      </c>
      <c r="I813" s="158">
        <f t="shared" si="246"/>
        <v>0.37362637362637363</v>
      </c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5.75" customHeight="1" x14ac:dyDescent="0.25">
      <c r="A814" s="117"/>
      <c r="B814" s="151" t="s">
        <v>553</v>
      </c>
      <c r="C814" s="154" t="s">
        <v>554</v>
      </c>
      <c r="D814" s="159">
        <v>51500</v>
      </c>
      <c r="E814" s="159">
        <v>91000</v>
      </c>
      <c r="F814" s="159">
        <v>91000</v>
      </c>
      <c r="G814" s="159">
        <v>34000</v>
      </c>
      <c r="H814" s="157">
        <f t="shared" si="250"/>
        <v>0.66019417475728159</v>
      </c>
      <c r="I814" s="158">
        <f t="shared" si="246"/>
        <v>0.37362637362637363</v>
      </c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5.75" customHeight="1" x14ac:dyDescent="0.25">
      <c r="A815" s="117"/>
      <c r="B815" s="151" t="s">
        <v>555</v>
      </c>
      <c r="C815" s="154" t="s">
        <v>556</v>
      </c>
      <c r="D815" s="159">
        <v>146680.29999999999</v>
      </c>
      <c r="E815" s="159">
        <v>408000</v>
      </c>
      <c r="F815" s="159">
        <v>408000</v>
      </c>
      <c r="G815" s="159">
        <v>105835.03</v>
      </c>
      <c r="H815" s="157">
        <f t="shared" si="250"/>
        <v>0.72153540727691456</v>
      </c>
      <c r="I815" s="158">
        <f t="shared" si="246"/>
        <v>0.25939958333333335</v>
      </c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5.75" customHeight="1" x14ac:dyDescent="0.25">
      <c r="A816" s="117"/>
      <c r="B816" s="151" t="s">
        <v>405</v>
      </c>
      <c r="C816" s="154" t="s">
        <v>557</v>
      </c>
      <c r="D816" s="159">
        <v>86255.05</v>
      </c>
      <c r="E816" s="159">
        <v>273000</v>
      </c>
      <c r="F816" s="159">
        <v>273000</v>
      </c>
      <c r="G816" s="159">
        <v>61836.03</v>
      </c>
      <c r="H816" s="157">
        <f t="shared" si="250"/>
        <v>0.71689750339255498</v>
      </c>
      <c r="I816" s="158">
        <f t="shared" si="246"/>
        <v>0.22650560439560438</v>
      </c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5.75" customHeight="1" x14ac:dyDescent="0.25">
      <c r="A817" s="117"/>
      <c r="B817" s="151" t="s">
        <v>558</v>
      </c>
      <c r="C817" s="154" t="s">
        <v>559</v>
      </c>
      <c r="D817" s="159">
        <v>71130.05</v>
      </c>
      <c r="E817" s="159">
        <v>135000</v>
      </c>
      <c r="F817" s="159">
        <v>135000</v>
      </c>
      <c r="G817" s="159">
        <v>60681.03</v>
      </c>
      <c r="H817" s="157">
        <f t="shared" si="250"/>
        <v>0.8530997799101786</v>
      </c>
      <c r="I817" s="158">
        <f t="shared" si="246"/>
        <v>0.44948911111111112</v>
      </c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5.75" customHeight="1" x14ac:dyDescent="0.25">
      <c r="A818" s="117"/>
      <c r="B818" s="160" t="s">
        <v>558</v>
      </c>
      <c r="C818" s="154" t="s">
        <v>560</v>
      </c>
      <c r="D818" s="159">
        <v>0</v>
      </c>
      <c r="E818" s="159">
        <v>60000</v>
      </c>
      <c r="F818" s="159">
        <v>60000</v>
      </c>
      <c r="G818" s="159">
        <v>0</v>
      </c>
      <c r="H818" s="157">
        <v>0</v>
      </c>
      <c r="I818" s="158">
        <f t="shared" si="246"/>
        <v>0</v>
      </c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5.75" customHeight="1" x14ac:dyDescent="0.25">
      <c r="A819" s="117"/>
      <c r="B819" s="160" t="s">
        <v>561</v>
      </c>
      <c r="C819" s="154" t="s">
        <v>562</v>
      </c>
      <c r="D819" s="159">
        <v>15125</v>
      </c>
      <c r="E819" s="159">
        <v>70000</v>
      </c>
      <c r="F819" s="159">
        <v>70000</v>
      </c>
      <c r="G819" s="159">
        <v>1155</v>
      </c>
      <c r="H819" s="157">
        <f>G819/D819</f>
        <v>7.636363636363637E-2</v>
      </c>
      <c r="I819" s="158">
        <f t="shared" si="246"/>
        <v>1.6500000000000001E-2</v>
      </c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5.75" customHeight="1" x14ac:dyDescent="0.25">
      <c r="A820" s="117"/>
      <c r="B820" s="160" t="s">
        <v>563</v>
      </c>
      <c r="C820" s="154" t="s">
        <v>564</v>
      </c>
      <c r="D820" s="159">
        <v>0</v>
      </c>
      <c r="E820" s="159">
        <v>8000</v>
      </c>
      <c r="F820" s="159">
        <v>8000</v>
      </c>
      <c r="G820" s="159">
        <v>0</v>
      </c>
      <c r="H820" s="157">
        <v>0</v>
      </c>
      <c r="I820" s="158">
        <f t="shared" si="246"/>
        <v>0</v>
      </c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5.75" customHeight="1" x14ac:dyDescent="0.25">
      <c r="A821" s="117"/>
      <c r="B821" s="151" t="s">
        <v>423</v>
      </c>
      <c r="C821" s="154" t="s">
        <v>565</v>
      </c>
      <c r="D821" s="159">
        <v>60425.25</v>
      </c>
      <c r="E821" s="159">
        <v>135000</v>
      </c>
      <c r="F821" s="159">
        <v>135000</v>
      </c>
      <c r="G821" s="159">
        <v>43999</v>
      </c>
      <c r="H821" s="157">
        <f t="shared" ref="H821:H828" si="251">G821/D821</f>
        <v>0.72815586199477866</v>
      </c>
      <c r="I821" s="158">
        <f t="shared" si="246"/>
        <v>0.3259185185185185</v>
      </c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5.75" customHeight="1" x14ac:dyDescent="0.25">
      <c r="A822" s="117"/>
      <c r="B822" s="151" t="s">
        <v>566</v>
      </c>
      <c r="C822" s="154" t="s">
        <v>567</v>
      </c>
      <c r="D822" s="159">
        <v>31625.25</v>
      </c>
      <c r="E822" s="159">
        <v>75000</v>
      </c>
      <c r="F822" s="159">
        <v>75000</v>
      </c>
      <c r="G822" s="159">
        <v>21999</v>
      </c>
      <c r="H822" s="157">
        <f t="shared" si="251"/>
        <v>0.69561505442644722</v>
      </c>
      <c r="I822" s="158">
        <f t="shared" si="246"/>
        <v>0.29332000000000003</v>
      </c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5.75" customHeight="1" x14ac:dyDescent="0.25">
      <c r="A823" s="117"/>
      <c r="B823" s="151" t="s">
        <v>568</v>
      </c>
      <c r="C823" s="154" t="s">
        <v>569</v>
      </c>
      <c r="D823" s="159">
        <v>28800</v>
      </c>
      <c r="E823" s="159">
        <v>60000</v>
      </c>
      <c r="F823" s="159">
        <v>60000</v>
      </c>
      <c r="G823" s="159">
        <v>22000</v>
      </c>
      <c r="H823" s="157">
        <f t="shared" si="251"/>
        <v>0.76388888888888884</v>
      </c>
      <c r="I823" s="158">
        <f t="shared" si="246"/>
        <v>0.36666666666666664</v>
      </c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5.75" customHeight="1" x14ac:dyDescent="0.25">
      <c r="A824" s="117"/>
      <c r="B824" s="151" t="s">
        <v>570</v>
      </c>
      <c r="C824" s="154" t="s">
        <v>571</v>
      </c>
      <c r="D824" s="159">
        <v>35874.379999999997</v>
      </c>
      <c r="E824" s="159">
        <v>167000</v>
      </c>
      <c r="F824" s="159">
        <v>167000</v>
      </c>
      <c r="G824" s="159">
        <v>32864.61</v>
      </c>
      <c r="H824" s="157">
        <f t="shared" si="251"/>
        <v>0.9161025221899306</v>
      </c>
      <c r="I824" s="158">
        <f t="shared" si="246"/>
        <v>0.19679407185628742</v>
      </c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5.75" customHeight="1" x14ac:dyDescent="0.25">
      <c r="A825" s="117"/>
      <c r="B825" s="151" t="s">
        <v>207</v>
      </c>
      <c r="C825" s="154" t="s">
        <v>572</v>
      </c>
      <c r="D825" s="159">
        <v>26874.38</v>
      </c>
      <c r="E825" s="159">
        <v>62000</v>
      </c>
      <c r="F825" s="159">
        <v>62000</v>
      </c>
      <c r="G825" s="159">
        <v>23364.61</v>
      </c>
      <c r="H825" s="157">
        <f t="shared" si="251"/>
        <v>0.86940089408574261</v>
      </c>
      <c r="I825" s="158">
        <f t="shared" si="246"/>
        <v>0.3768485483870968</v>
      </c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5.75" customHeight="1" x14ac:dyDescent="0.25">
      <c r="A826" s="117"/>
      <c r="B826" s="151" t="s">
        <v>573</v>
      </c>
      <c r="C826" s="154" t="s">
        <v>574</v>
      </c>
      <c r="D826" s="159">
        <v>26874.38</v>
      </c>
      <c r="E826" s="159">
        <v>117000</v>
      </c>
      <c r="F826" s="159">
        <v>117000</v>
      </c>
      <c r="G826" s="159">
        <v>23364.61</v>
      </c>
      <c r="H826" s="157">
        <f t="shared" si="251"/>
        <v>0.86940089408574261</v>
      </c>
      <c r="I826" s="158">
        <f t="shared" si="246"/>
        <v>0.19969752136752136</v>
      </c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5.75" customHeight="1" x14ac:dyDescent="0.25">
      <c r="A827" s="117"/>
      <c r="B827" s="151" t="s">
        <v>201</v>
      </c>
      <c r="C827" s="154" t="s">
        <v>575</v>
      </c>
      <c r="D827" s="159">
        <v>9000</v>
      </c>
      <c r="E827" s="159">
        <v>50000</v>
      </c>
      <c r="F827" s="159">
        <v>50000</v>
      </c>
      <c r="G827" s="159">
        <v>9500</v>
      </c>
      <c r="H827" s="157">
        <f t="shared" si="251"/>
        <v>1.0555555555555556</v>
      </c>
      <c r="I827" s="158">
        <f t="shared" si="246"/>
        <v>0.19</v>
      </c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5.75" customHeight="1" x14ac:dyDescent="0.25">
      <c r="A828" s="117"/>
      <c r="B828" s="160">
        <v>1040</v>
      </c>
      <c r="C828" s="154" t="s">
        <v>576</v>
      </c>
      <c r="D828" s="159">
        <v>9000</v>
      </c>
      <c r="E828" s="159">
        <v>50000</v>
      </c>
      <c r="F828" s="159">
        <v>50000</v>
      </c>
      <c r="G828" s="159">
        <v>9500</v>
      </c>
      <c r="H828" s="157">
        <f t="shared" si="251"/>
        <v>1.0555555555555556</v>
      </c>
      <c r="I828" s="158">
        <f t="shared" si="246"/>
        <v>0.19</v>
      </c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5.75" customHeight="1" x14ac:dyDescent="0.25">
      <c r="A829" s="117"/>
      <c r="B829" s="150"/>
      <c r="C829" s="150"/>
      <c r="D829" s="126"/>
      <c r="E829" s="119"/>
      <c r="F829" s="119"/>
      <c r="G829" s="119"/>
      <c r="H829" s="119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5.75" customHeight="1" x14ac:dyDescent="0.25">
      <c r="A830" s="117"/>
      <c r="B830" s="117"/>
      <c r="C830" s="118"/>
      <c r="D830" s="119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5.75" customHeight="1" x14ac:dyDescent="0.25">
      <c r="A831" s="117"/>
      <c r="B831" s="161"/>
      <c r="C831" s="161"/>
      <c r="D831" s="124"/>
      <c r="E831" s="124"/>
      <c r="F831" s="124"/>
      <c r="G831" s="124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5.75" customHeight="1" x14ac:dyDescent="0.25">
      <c r="A832" s="117"/>
      <c r="B832" s="161"/>
      <c r="C832" s="187" t="s">
        <v>625</v>
      </c>
      <c r="D832" s="124"/>
      <c r="E832" s="124"/>
      <c r="F832" s="124"/>
      <c r="G832" s="124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5.75" customHeight="1" x14ac:dyDescent="0.25">
      <c r="A833" s="117"/>
      <c r="B833" s="161"/>
      <c r="C833" s="187" t="s">
        <v>0</v>
      </c>
      <c r="D833" s="124"/>
      <c r="E833" s="124"/>
      <c r="F833" s="124"/>
      <c r="G833" s="124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5.75" customHeight="1" x14ac:dyDescent="0.25">
      <c r="A834" s="117"/>
      <c r="B834" s="162" t="s">
        <v>475</v>
      </c>
      <c r="C834" s="162" t="s">
        <v>577</v>
      </c>
      <c r="D834" s="125" t="s">
        <v>192</v>
      </c>
      <c r="E834" s="125" t="s">
        <v>190</v>
      </c>
      <c r="F834" s="125" t="s">
        <v>191</v>
      </c>
      <c r="G834" s="125" t="s">
        <v>192</v>
      </c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5.75" customHeight="1" x14ac:dyDescent="0.25">
      <c r="A835" s="117"/>
      <c r="B835" s="162"/>
      <c r="C835" s="162"/>
      <c r="D835" s="125" t="s">
        <v>477</v>
      </c>
      <c r="E835" s="125" t="s">
        <v>193</v>
      </c>
      <c r="F835" s="125" t="s">
        <v>194</v>
      </c>
      <c r="G835" s="125" t="s">
        <v>195</v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5.75" customHeight="1" x14ac:dyDescent="0.25">
      <c r="A836" s="117"/>
      <c r="B836" s="162"/>
      <c r="C836" s="162"/>
      <c r="D836" s="125"/>
      <c r="E836" s="125"/>
      <c r="F836" s="125"/>
      <c r="G836" s="125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5.75" customHeight="1" x14ac:dyDescent="0.25">
      <c r="A837" s="117"/>
      <c r="B837" s="161"/>
      <c r="C837" s="162" t="s">
        <v>578</v>
      </c>
      <c r="D837" s="124"/>
      <c r="E837" s="124"/>
      <c r="F837" s="124"/>
      <c r="G837" s="124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5.75" customHeight="1" x14ac:dyDescent="0.25">
      <c r="A838" s="117"/>
      <c r="B838" s="161" t="s">
        <v>579</v>
      </c>
      <c r="C838" s="161" t="s">
        <v>580</v>
      </c>
      <c r="D838" s="119">
        <v>1746945.57</v>
      </c>
      <c r="E838" s="119">
        <v>3752000</v>
      </c>
      <c r="F838" s="119">
        <v>3752000</v>
      </c>
      <c r="G838" s="119">
        <v>1737905.84</v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5.75" customHeight="1" x14ac:dyDescent="0.25">
      <c r="A839" s="117"/>
      <c r="B839" s="161" t="s">
        <v>581</v>
      </c>
      <c r="C839" s="161" t="s">
        <v>582</v>
      </c>
      <c r="D839" s="119">
        <v>54444.5</v>
      </c>
      <c r="E839" s="119">
        <v>128000</v>
      </c>
      <c r="F839" s="119">
        <v>128000</v>
      </c>
      <c r="G839" s="119">
        <v>22840.799999999999</v>
      </c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5.75" customHeight="1" x14ac:dyDescent="0.25">
      <c r="A840" s="117"/>
      <c r="B840" s="163">
        <v>43</v>
      </c>
      <c r="C840" s="161" t="s">
        <v>583</v>
      </c>
      <c r="D840" s="119">
        <v>308533.65000000002</v>
      </c>
      <c r="E840" s="119">
        <v>487000</v>
      </c>
      <c r="F840" s="119">
        <v>487000</v>
      </c>
      <c r="G840" s="119">
        <v>270475.08</v>
      </c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5.75" customHeight="1" x14ac:dyDescent="0.25">
      <c r="A841" s="117"/>
      <c r="B841" s="163">
        <v>52</v>
      </c>
      <c r="C841" s="161" t="s">
        <v>584</v>
      </c>
      <c r="D841" s="119">
        <v>1600</v>
      </c>
      <c r="E841" s="119">
        <v>170000</v>
      </c>
      <c r="F841" s="119">
        <v>170000</v>
      </c>
      <c r="G841" s="119">
        <v>600</v>
      </c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5.75" customHeight="1" x14ac:dyDescent="0.25">
      <c r="A842" s="117"/>
      <c r="B842" s="118" t="s">
        <v>585</v>
      </c>
      <c r="C842" s="161" t="s">
        <v>586</v>
      </c>
      <c r="D842" s="119">
        <v>139286.07</v>
      </c>
      <c r="E842" s="119">
        <v>2230000</v>
      </c>
      <c r="F842" s="119">
        <v>2230000</v>
      </c>
      <c r="G842" s="119">
        <v>180092.92</v>
      </c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5.75" customHeight="1" x14ac:dyDescent="0.25">
      <c r="A843" s="117"/>
      <c r="B843" s="163">
        <v>56</v>
      </c>
      <c r="C843" s="161" t="s">
        <v>587</v>
      </c>
      <c r="D843" s="119">
        <v>0</v>
      </c>
      <c r="E843" s="119">
        <v>3720000</v>
      </c>
      <c r="F843" s="119">
        <v>3720000</v>
      </c>
      <c r="G843" s="119">
        <v>0</v>
      </c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5.75" customHeight="1" x14ac:dyDescent="0.25">
      <c r="A844" s="117"/>
      <c r="B844" s="161" t="s">
        <v>588</v>
      </c>
      <c r="C844" s="161" t="s">
        <v>589</v>
      </c>
      <c r="D844" s="119">
        <v>6410.64</v>
      </c>
      <c r="E844" s="119">
        <v>33000</v>
      </c>
      <c r="F844" s="119">
        <v>33000</v>
      </c>
      <c r="G844" s="119">
        <v>0</v>
      </c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5.75" customHeight="1" x14ac:dyDescent="0.25">
      <c r="A845" s="117"/>
      <c r="B845" s="163">
        <v>81</v>
      </c>
      <c r="C845" s="161" t="s">
        <v>590</v>
      </c>
      <c r="D845" s="119">
        <v>0</v>
      </c>
      <c r="E845" s="119">
        <v>6280000</v>
      </c>
      <c r="F845" s="119">
        <v>6280000</v>
      </c>
      <c r="G845" s="119">
        <v>0</v>
      </c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5.75" customHeight="1" x14ac:dyDescent="0.25">
      <c r="A846" s="117"/>
      <c r="B846" s="161"/>
      <c r="C846" s="161"/>
      <c r="D846" s="119"/>
      <c r="E846" s="119"/>
      <c r="F846" s="119"/>
      <c r="G846" s="119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5.75" customHeight="1" x14ac:dyDescent="0.25">
      <c r="A847" s="117"/>
      <c r="B847" s="162" t="s">
        <v>591</v>
      </c>
      <c r="C847" s="162" t="s">
        <v>592</v>
      </c>
      <c r="D847" s="145">
        <v>2257220.4300000002</v>
      </c>
      <c r="E847" s="145">
        <v>16800000</v>
      </c>
      <c r="F847" s="145">
        <v>16800000</v>
      </c>
      <c r="G847" s="145">
        <v>2211914.64</v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5.75" customHeight="1" x14ac:dyDescent="0.25">
      <c r="A848" s="117"/>
      <c r="B848" s="162"/>
      <c r="C848" s="162"/>
      <c r="D848" s="164"/>
      <c r="E848" s="164"/>
      <c r="F848" s="164"/>
      <c r="G848" s="164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5.75" customHeight="1" x14ac:dyDescent="0.25">
      <c r="A849" s="117"/>
      <c r="B849" s="161"/>
      <c r="C849" s="162" t="s">
        <v>593</v>
      </c>
      <c r="D849" s="124"/>
      <c r="E849" s="124"/>
      <c r="F849" s="124"/>
      <c r="G849" s="124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5.75" customHeight="1" x14ac:dyDescent="0.25">
      <c r="A850" s="117"/>
      <c r="B850" s="161" t="s">
        <v>579</v>
      </c>
      <c r="C850" s="161" t="s">
        <v>580</v>
      </c>
      <c r="D850" s="119">
        <v>921338.76</v>
      </c>
      <c r="E850" s="119">
        <v>3752000</v>
      </c>
      <c r="F850" s="119">
        <v>3752000</v>
      </c>
      <c r="G850" s="119">
        <v>1263620.26</v>
      </c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5.75" customHeight="1" x14ac:dyDescent="0.25">
      <c r="A851" s="117"/>
      <c r="B851" s="161" t="s">
        <v>581</v>
      </c>
      <c r="C851" s="161" t="s">
        <v>582</v>
      </c>
      <c r="D851" s="119">
        <v>54444.5</v>
      </c>
      <c r="E851" s="119">
        <v>128000</v>
      </c>
      <c r="F851" s="119">
        <v>128000</v>
      </c>
      <c r="G851" s="119">
        <v>22840.799999999999</v>
      </c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5.75" customHeight="1" x14ac:dyDescent="0.25">
      <c r="A852" s="117"/>
      <c r="B852" s="163">
        <v>43</v>
      </c>
      <c r="C852" s="161" t="s">
        <v>583</v>
      </c>
      <c r="D852" s="119">
        <v>203987.35</v>
      </c>
      <c r="E852" s="119">
        <v>487000</v>
      </c>
      <c r="F852" s="119">
        <v>487000</v>
      </c>
      <c r="G852" s="119">
        <v>270475.08</v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5.75" customHeight="1" x14ac:dyDescent="0.25">
      <c r="A853" s="117"/>
      <c r="B853" s="163">
        <v>52</v>
      </c>
      <c r="C853" s="161" t="s">
        <v>594</v>
      </c>
      <c r="D853" s="119">
        <v>1600</v>
      </c>
      <c r="E853" s="119">
        <v>170000</v>
      </c>
      <c r="F853" s="119">
        <v>170000</v>
      </c>
      <c r="G853" s="119">
        <v>600</v>
      </c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5.75" customHeight="1" x14ac:dyDescent="0.25">
      <c r="A854" s="117"/>
      <c r="B854" s="161" t="s">
        <v>585</v>
      </c>
      <c r="C854" s="161" t="s">
        <v>595</v>
      </c>
      <c r="D854" s="119">
        <v>139286.07</v>
      </c>
      <c r="E854" s="119">
        <v>2230000</v>
      </c>
      <c r="F854" s="119">
        <v>2230000</v>
      </c>
      <c r="G854" s="119">
        <v>180092.92</v>
      </c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5.75" customHeight="1" x14ac:dyDescent="0.25">
      <c r="A855" s="117"/>
      <c r="B855" s="163">
        <v>56</v>
      </c>
      <c r="C855" s="161" t="s">
        <v>587</v>
      </c>
      <c r="D855" s="119">
        <v>0</v>
      </c>
      <c r="E855" s="119">
        <v>3720000</v>
      </c>
      <c r="F855" s="119">
        <v>3720000</v>
      </c>
      <c r="G855" s="119">
        <v>0</v>
      </c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5.75" customHeight="1" x14ac:dyDescent="0.25">
      <c r="A856" s="117"/>
      <c r="B856" s="161" t="s">
        <v>588</v>
      </c>
      <c r="C856" s="161" t="s">
        <v>589</v>
      </c>
      <c r="D856" s="119">
        <v>3289.35</v>
      </c>
      <c r="E856" s="119">
        <v>33000</v>
      </c>
      <c r="F856" s="119">
        <v>33000</v>
      </c>
      <c r="G856" s="119">
        <v>0</v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5.75" customHeight="1" x14ac:dyDescent="0.25">
      <c r="A857" s="117"/>
      <c r="B857" s="163">
        <v>81</v>
      </c>
      <c r="C857" s="161" t="s">
        <v>596</v>
      </c>
      <c r="D857" s="119">
        <v>0</v>
      </c>
      <c r="E857" s="119">
        <v>6280000</v>
      </c>
      <c r="F857" s="119">
        <v>6280000</v>
      </c>
      <c r="G857" s="119">
        <v>0</v>
      </c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5.75" customHeight="1" x14ac:dyDescent="0.25">
      <c r="A858" s="117"/>
      <c r="B858" s="162"/>
      <c r="C858" s="162"/>
      <c r="D858" s="145"/>
      <c r="E858" s="145"/>
      <c r="F858" s="145"/>
      <c r="G858" s="145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5.75" customHeight="1" x14ac:dyDescent="0.25">
      <c r="A859" s="117"/>
      <c r="B859" s="162" t="s">
        <v>591</v>
      </c>
      <c r="C859" s="162" t="s">
        <v>597</v>
      </c>
      <c r="D859" s="145">
        <v>1323946.03</v>
      </c>
      <c r="E859" s="145">
        <v>16800000</v>
      </c>
      <c r="F859" s="145">
        <v>16800000</v>
      </c>
      <c r="G859" s="145">
        <v>1714788.26</v>
      </c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5.75" customHeight="1" x14ac:dyDescent="0.25">
      <c r="A860" s="3"/>
      <c r="B860" s="3"/>
      <c r="D860" s="2"/>
    </row>
    <row r="861" spans="1:26" ht="15.75" customHeight="1" x14ac:dyDescent="0.25">
      <c r="A861" s="3"/>
      <c r="B861" s="3"/>
      <c r="D861" s="2"/>
    </row>
    <row r="862" spans="1:26" ht="15.75" customHeight="1" x14ac:dyDescent="0.25">
      <c r="A862" s="3"/>
      <c r="B862" s="3"/>
      <c r="D862" s="2"/>
    </row>
    <row r="863" spans="1:26" ht="15.75" customHeight="1" x14ac:dyDescent="0.25">
      <c r="A863" s="3"/>
      <c r="B863" s="3"/>
      <c r="C863" s="165" t="s">
        <v>598</v>
      </c>
      <c r="D863" s="2"/>
    </row>
    <row r="864" spans="1:26" ht="15.75" customHeight="1" x14ac:dyDescent="0.25">
      <c r="A864" s="3"/>
      <c r="B864" s="17" t="s">
        <v>599</v>
      </c>
      <c r="D864" s="2"/>
    </row>
    <row r="865" spans="1:6" ht="15.75" customHeight="1" x14ac:dyDescent="0.25">
      <c r="A865" s="3"/>
      <c r="B865" s="17" t="s">
        <v>600</v>
      </c>
      <c r="D865" s="2"/>
    </row>
    <row r="866" spans="1:6" ht="15.75" customHeight="1" x14ac:dyDescent="0.25">
      <c r="A866" s="3"/>
      <c r="B866" s="3"/>
      <c r="D866" s="2"/>
    </row>
    <row r="867" spans="1:6" ht="15.75" customHeight="1" x14ac:dyDescent="0.25">
      <c r="A867" s="3"/>
      <c r="B867" s="3"/>
      <c r="D867" s="2"/>
    </row>
    <row r="868" spans="1:6" ht="15.75" customHeight="1" x14ac:dyDescent="0.25">
      <c r="A868" s="3" t="s">
        <v>601</v>
      </c>
      <c r="B868" s="3" t="s">
        <v>630</v>
      </c>
      <c r="D868" s="2"/>
    </row>
    <row r="869" spans="1:6" ht="15.75" customHeight="1" x14ac:dyDescent="0.25">
      <c r="A869" s="3" t="s">
        <v>602</v>
      </c>
      <c r="B869" s="3" t="s">
        <v>603</v>
      </c>
      <c r="D869" s="2"/>
    </row>
    <row r="870" spans="1:6" ht="15.75" customHeight="1" x14ac:dyDescent="0.25">
      <c r="A870" s="184" t="s">
        <v>186</v>
      </c>
      <c r="B870" s="184" t="s">
        <v>626</v>
      </c>
      <c r="D870" s="2"/>
    </row>
    <row r="871" spans="1:6" ht="15.75" customHeight="1" x14ac:dyDescent="0.25">
      <c r="A871" s="3"/>
      <c r="B871" s="3"/>
      <c r="D871" s="2"/>
      <c r="F871" s="174" t="s">
        <v>627</v>
      </c>
    </row>
    <row r="872" spans="1:6" ht="15.75" customHeight="1" x14ac:dyDescent="0.25">
      <c r="A872" s="3"/>
      <c r="B872" s="3"/>
      <c r="D872" s="2"/>
      <c r="F872" s="174" t="s">
        <v>628</v>
      </c>
    </row>
    <row r="873" spans="1:6" ht="15.75" customHeight="1" x14ac:dyDescent="0.25">
      <c r="A873" s="3"/>
      <c r="B873" s="3"/>
      <c r="D873" s="2"/>
    </row>
    <row r="874" spans="1:6" ht="15.75" customHeight="1" x14ac:dyDescent="0.25">
      <c r="A874" s="3"/>
      <c r="B874" s="3"/>
      <c r="D874" s="2"/>
    </row>
    <row r="875" spans="1:6" ht="15.75" customHeight="1" x14ac:dyDescent="0.25">
      <c r="A875" s="3"/>
      <c r="B875" s="3"/>
      <c r="D875" s="2"/>
    </row>
    <row r="876" spans="1:6" ht="15.75" customHeight="1" x14ac:dyDescent="0.25">
      <c r="A876" s="3"/>
      <c r="B876" s="3"/>
      <c r="D876" s="2"/>
    </row>
    <row r="877" spans="1:6" ht="15.75" customHeight="1" x14ac:dyDescent="0.25">
      <c r="A877" s="3"/>
      <c r="B877" s="3"/>
      <c r="D877" s="2"/>
    </row>
    <row r="878" spans="1:6" ht="15.75" customHeight="1" x14ac:dyDescent="0.25">
      <c r="A878" s="3"/>
      <c r="B878" s="3"/>
      <c r="D878" s="2"/>
    </row>
    <row r="879" spans="1:6" ht="15.75" customHeight="1" x14ac:dyDescent="0.25">
      <c r="A879" s="3"/>
      <c r="B879" s="3"/>
      <c r="D879" s="2"/>
    </row>
    <row r="880" spans="1:6" ht="15.75" customHeight="1" x14ac:dyDescent="0.25">
      <c r="A880" s="3"/>
      <c r="B880" s="3"/>
      <c r="D880" s="2"/>
    </row>
    <row r="881" spans="1:4" ht="15.75" customHeight="1" x14ac:dyDescent="0.25">
      <c r="A881" s="3"/>
      <c r="B881" s="3"/>
      <c r="D881" s="2"/>
    </row>
    <row r="882" spans="1:4" ht="15.75" customHeight="1" x14ac:dyDescent="0.25">
      <c r="A882" s="3"/>
      <c r="B882" s="3"/>
      <c r="D882" s="2"/>
    </row>
    <row r="883" spans="1:4" ht="15.75" customHeight="1" x14ac:dyDescent="0.25">
      <c r="A883" s="3"/>
      <c r="B883" s="3"/>
      <c r="D883" s="2"/>
    </row>
    <row r="884" spans="1:4" ht="15.75" customHeight="1" x14ac:dyDescent="0.25">
      <c r="A884" s="3"/>
      <c r="B884" s="3"/>
      <c r="D884" s="2"/>
    </row>
    <row r="885" spans="1:4" ht="15.75" customHeight="1" x14ac:dyDescent="0.25">
      <c r="A885" s="3"/>
      <c r="B885" s="3"/>
      <c r="D885" s="2"/>
    </row>
    <row r="886" spans="1:4" ht="15.75" customHeight="1" x14ac:dyDescent="0.25">
      <c r="A886" s="3"/>
      <c r="B886" s="3"/>
      <c r="D886" s="2"/>
    </row>
    <row r="887" spans="1:4" ht="15.75" customHeight="1" x14ac:dyDescent="0.25">
      <c r="A887" s="3"/>
      <c r="B887" s="3"/>
      <c r="D887" s="2"/>
    </row>
    <row r="888" spans="1:4" ht="15.75" customHeight="1" x14ac:dyDescent="0.25">
      <c r="A888" s="3"/>
      <c r="B888" s="3"/>
      <c r="D888" s="2"/>
    </row>
    <row r="889" spans="1:4" ht="15.75" customHeight="1" x14ac:dyDescent="0.25">
      <c r="A889" s="3"/>
      <c r="B889" s="3"/>
      <c r="D889" s="2"/>
    </row>
    <row r="890" spans="1:4" ht="15.75" customHeight="1" x14ac:dyDescent="0.25">
      <c r="A890" s="3"/>
      <c r="B890" s="3"/>
      <c r="D890" s="2"/>
    </row>
    <row r="891" spans="1:4" ht="15.75" customHeight="1" x14ac:dyDescent="0.25">
      <c r="A891" s="3"/>
      <c r="B891" s="3"/>
      <c r="D891" s="2"/>
    </row>
    <row r="892" spans="1:4" ht="15.75" customHeight="1" x14ac:dyDescent="0.25">
      <c r="A892" s="3"/>
      <c r="B892" s="3"/>
      <c r="D892" s="2"/>
    </row>
    <row r="893" spans="1:4" ht="15.75" customHeight="1" x14ac:dyDescent="0.25">
      <c r="A893" s="3"/>
      <c r="B893" s="3"/>
      <c r="D893" s="2"/>
    </row>
    <row r="894" spans="1:4" ht="15.75" customHeight="1" x14ac:dyDescent="0.25">
      <c r="A894" s="3"/>
      <c r="B894" s="3"/>
      <c r="D894" s="2"/>
    </row>
    <row r="895" spans="1:4" ht="15.75" customHeight="1" x14ac:dyDescent="0.25">
      <c r="A895" s="3"/>
      <c r="B895" s="3"/>
      <c r="D895" s="2"/>
    </row>
    <row r="896" spans="1:4" ht="15.75" customHeight="1" x14ac:dyDescent="0.25">
      <c r="A896" s="3"/>
      <c r="B896" s="3"/>
      <c r="D896" s="2"/>
    </row>
    <row r="897" spans="1:4" ht="15.75" customHeight="1" x14ac:dyDescent="0.25">
      <c r="A897" s="3"/>
      <c r="B897" s="3"/>
      <c r="D897" s="2"/>
    </row>
    <row r="898" spans="1:4" ht="15.75" customHeight="1" x14ac:dyDescent="0.25">
      <c r="A898" s="3"/>
      <c r="B898" s="3"/>
      <c r="D898" s="2"/>
    </row>
    <row r="899" spans="1:4" ht="15.75" customHeight="1" x14ac:dyDescent="0.25">
      <c r="A899" s="3"/>
      <c r="B899" s="3"/>
      <c r="D899" s="2"/>
    </row>
    <row r="900" spans="1:4" ht="15.75" customHeight="1" x14ac:dyDescent="0.25">
      <c r="A900" s="3"/>
      <c r="B900" s="3"/>
      <c r="D900" s="2"/>
    </row>
    <row r="901" spans="1:4" ht="15.75" customHeight="1" x14ac:dyDescent="0.25">
      <c r="A901" s="3"/>
      <c r="B901" s="3"/>
      <c r="D901" s="2"/>
    </row>
    <row r="902" spans="1:4" ht="15.75" customHeight="1" x14ac:dyDescent="0.25">
      <c r="A902" s="3"/>
      <c r="B902" s="3"/>
      <c r="D902" s="2"/>
    </row>
    <row r="903" spans="1:4" ht="15.75" customHeight="1" x14ac:dyDescent="0.25">
      <c r="A903" s="3"/>
      <c r="B903" s="3"/>
      <c r="D903" s="2"/>
    </row>
    <row r="904" spans="1:4" ht="15.75" customHeight="1" x14ac:dyDescent="0.25">
      <c r="A904" s="3"/>
      <c r="B904" s="3"/>
      <c r="D904" s="2"/>
    </row>
    <row r="905" spans="1:4" ht="15.75" customHeight="1" x14ac:dyDescent="0.25">
      <c r="A905" s="3"/>
      <c r="B905" s="3"/>
      <c r="D905" s="2"/>
    </row>
    <row r="906" spans="1:4" ht="15.75" customHeight="1" x14ac:dyDescent="0.25">
      <c r="A906" s="3"/>
      <c r="B906" s="3"/>
      <c r="D906" s="2"/>
    </row>
    <row r="907" spans="1:4" ht="15.75" customHeight="1" x14ac:dyDescent="0.25">
      <c r="A907" s="3"/>
      <c r="B907" s="3"/>
      <c r="D907" s="2"/>
    </row>
    <row r="908" spans="1:4" ht="15.75" customHeight="1" x14ac:dyDescent="0.25">
      <c r="A908" s="3"/>
      <c r="B908" s="3"/>
      <c r="D908" s="2"/>
    </row>
    <row r="909" spans="1:4" ht="15.75" customHeight="1" x14ac:dyDescent="0.25">
      <c r="A909" s="3"/>
      <c r="B909" s="3"/>
      <c r="D909" s="2"/>
    </row>
    <row r="910" spans="1:4" ht="15.75" customHeight="1" x14ac:dyDescent="0.25">
      <c r="A910" s="3"/>
      <c r="B910" s="3"/>
      <c r="D910" s="2"/>
    </row>
    <row r="911" spans="1:4" ht="15.75" customHeight="1" x14ac:dyDescent="0.25">
      <c r="A911" s="3"/>
      <c r="B911" s="3"/>
      <c r="D911" s="2"/>
    </row>
    <row r="912" spans="1:4" ht="15.75" customHeight="1" x14ac:dyDescent="0.25">
      <c r="A912" s="3"/>
      <c r="B912" s="3"/>
      <c r="D912" s="2"/>
    </row>
    <row r="913" spans="1:4" ht="15.75" customHeight="1" x14ac:dyDescent="0.25">
      <c r="A913" s="3"/>
      <c r="B913" s="3"/>
      <c r="D913" s="2"/>
    </row>
    <row r="914" spans="1:4" ht="15.75" customHeight="1" x14ac:dyDescent="0.25">
      <c r="A914" s="3"/>
      <c r="B914" s="3"/>
      <c r="D914" s="2"/>
    </row>
    <row r="915" spans="1:4" ht="15.75" customHeight="1" x14ac:dyDescent="0.25">
      <c r="A915" s="3"/>
      <c r="B915" s="3"/>
      <c r="D915" s="2"/>
    </row>
    <row r="916" spans="1:4" ht="15.75" customHeight="1" x14ac:dyDescent="0.25">
      <c r="A916" s="3"/>
      <c r="B916" s="3"/>
      <c r="D916" s="2"/>
    </row>
    <row r="917" spans="1:4" ht="15.75" customHeight="1" x14ac:dyDescent="0.25">
      <c r="A917" s="3"/>
      <c r="B917" s="3"/>
      <c r="D917" s="2"/>
    </row>
    <row r="918" spans="1:4" ht="15.75" customHeight="1" x14ac:dyDescent="0.25">
      <c r="A918" s="3"/>
      <c r="B918" s="3"/>
      <c r="D918" s="2"/>
    </row>
    <row r="919" spans="1:4" ht="15.75" customHeight="1" x14ac:dyDescent="0.25">
      <c r="A919" s="3"/>
      <c r="B919" s="3"/>
      <c r="D919" s="2"/>
    </row>
    <row r="920" spans="1:4" ht="15.75" customHeight="1" x14ac:dyDescent="0.25">
      <c r="A920" s="3"/>
      <c r="B920" s="3"/>
      <c r="D920" s="2"/>
    </row>
    <row r="921" spans="1:4" ht="15.75" customHeight="1" x14ac:dyDescent="0.25">
      <c r="A921" s="3"/>
      <c r="B921" s="3"/>
      <c r="D921" s="2"/>
    </row>
    <row r="922" spans="1:4" ht="15.75" customHeight="1" x14ac:dyDescent="0.25">
      <c r="A922" s="3"/>
      <c r="B922" s="3"/>
      <c r="D922" s="2"/>
    </row>
    <row r="923" spans="1:4" ht="15.75" customHeight="1" x14ac:dyDescent="0.25">
      <c r="A923" s="3"/>
      <c r="B923" s="3"/>
      <c r="D923" s="2"/>
    </row>
    <row r="924" spans="1:4" ht="15.75" customHeight="1" x14ac:dyDescent="0.25">
      <c r="A924" s="3"/>
      <c r="B924" s="3"/>
      <c r="D924" s="2"/>
    </row>
    <row r="925" spans="1:4" ht="15.75" customHeight="1" x14ac:dyDescent="0.25">
      <c r="A925" s="3"/>
      <c r="B925" s="3"/>
      <c r="D925" s="2"/>
    </row>
    <row r="926" spans="1:4" ht="15.75" customHeight="1" x14ac:dyDescent="0.25">
      <c r="A926" s="3"/>
      <c r="B926" s="3"/>
      <c r="D926" s="2"/>
    </row>
    <row r="927" spans="1:4" ht="15.75" customHeight="1" x14ac:dyDescent="0.25">
      <c r="A927" s="3"/>
      <c r="B927" s="3"/>
      <c r="D927" s="2"/>
    </row>
    <row r="928" spans="1:4" ht="15.75" customHeight="1" x14ac:dyDescent="0.25">
      <c r="A928" s="3"/>
      <c r="B928" s="3"/>
      <c r="D928" s="2"/>
    </row>
    <row r="929" spans="1:4" ht="15.75" customHeight="1" x14ac:dyDescent="0.25">
      <c r="A929" s="3"/>
      <c r="B929" s="3"/>
      <c r="D929" s="2"/>
    </row>
    <row r="930" spans="1:4" ht="15.75" customHeight="1" x14ac:dyDescent="0.25">
      <c r="A930" s="3"/>
      <c r="B930" s="3"/>
      <c r="D930" s="2"/>
    </row>
    <row r="931" spans="1:4" ht="15.75" customHeight="1" x14ac:dyDescent="0.25">
      <c r="A931" s="3"/>
      <c r="B931" s="3"/>
      <c r="D931" s="2"/>
    </row>
    <row r="932" spans="1:4" ht="15.75" customHeight="1" x14ac:dyDescent="0.25">
      <c r="A932" s="3"/>
      <c r="B932" s="3"/>
      <c r="D932" s="2"/>
    </row>
    <row r="933" spans="1:4" ht="15.75" customHeight="1" x14ac:dyDescent="0.25">
      <c r="A933" s="3"/>
      <c r="B933" s="3"/>
      <c r="D933" s="2"/>
    </row>
    <row r="934" spans="1:4" ht="15.75" customHeight="1" x14ac:dyDescent="0.25">
      <c r="A934" s="3"/>
      <c r="B934" s="3"/>
      <c r="D934" s="2"/>
    </row>
    <row r="935" spans="1:4" ht="15.75" customHeight="1" x14ac:dyDescent="0.25">
      <c r="A935" s="3"/>
      <c r="B935" s="3"/>
      <c r="D935" s="2"/>
    </row>
    <row r="936" spans="1:4" ht="15.75" customHeight="1" x14ac:dyDescent="0.25">
      <c r="A936" s="3"/>
      <c r="B936" s="3"/>
      <c r="D936" s="2"/>
    </row>
    <row r="937" spans="1:4" ht="15.75" customHeight="1" x14ac:dyDescent="0.25">
      <c r="A937" s="3"/>
      <c r="B937" s="3"/>
      <c r="D937" s="2"/>
    </row>
    <row r="938" spans="1:4" ht="15.75" customHeight="1" x14ac:dyDescent="0.25">
      <c r="A938" s="3"/>
      <c r="B938" s="3"/>
      <c r="D938" s="2"/>
    </row>
    <row r="939" spans="1:4" ht="15.75" customHeight="1" x14ac:dyDescent="0.25">
      <c r="A939" s="3"/>
      <c r="B939" s="3"/>
      <c r="D939" s="2"/>
    </row>
    <row r="940" spans="1:4" ht="15.75" customHeight="1" x14ac:dyDescent="0.25">
      <c r="A940" s="3"/>
      <c r="B940" s="3"/>
      <c r="D940" s="2"/>
    </row>
    <row r="941" spans="1:4" ht="15.75" customHeight="1" x14ac:dyDescent="0.25">
      <c r="A941" s="3"/>
      <c r="B941" s="3"/>
      <c r="D941" s="2"/>
    </row>
    <row r="942" spans="1:4" ht="15.75" customHeight="1" x14ac:dyDescent="0.25">
      <c r="A942" s="3"/>
      <c r="B942" s="3"/>
      <c r="D942" s="2"/>
    </row>
    <row r="943" spans="1:4" ht="15.75" customHeight="1" x14ac:dyDescent="0.25">
      <c r="A943" s="3"/>
      <c r="B943" s="3"/>
      <c r="D943" s="2"/>
    </row>
    <row r="944" spans="1:4" ht="15.75" customHeight="1" x14ac:dyDescent="0.25">
      <c r="A944" s="3"/>
      <c r="B944" s="3"/>
      <c r="D944" s="2"/>
    </row>
    <row r="945" spans="1:4" ht="15.75" customHeight="1" x14ac:dyDescent="0.25">
      <c r="A945" s="3"/>
      <c r="B945" s="3"/>
      <c r="D945" s="2"/>
    </row>
    <row r="946" spans="1:4" ht="15.75" customHeight="1" x14ac:dyDescent="0.25">
      <c r="A946" s="3"/>
      <c r="B946" s="3"/>
      <c r="D946" s="2"/>
    </row>
    <row r="947" spans="1:4" ht="15.75" customHeight="1" x14ac:dyDescent="0.25">
      <c r="A947" s="3"/>
      <c r="B947" s="3"/>
      <c r="D947" s="2"/>
    </row>
    <row r="948" spans="1:4" ht="15.75" customHeight="1" x14ac:dyDescent="0.25">
      <c r="A948" s="3"/>
      <c r="B948" s="3"/>
      <c r="D948" s="2"/>
    </row>
    <row r="949" spans="1:4" ht="15.75" customHeight="1" x14ac:dyDescent="0.25">
      <c r="A949" s="3"/>
      <c r="B949" s="3"/>
      <c r="D949" s="2"/>
    </row>
    <row r="950" spans="1:4" ht="15.75" customHeight="1" x14ac:dyDescent="0.25">
      <c r="A950" s="3"/>
      <c r="B950" s="3"/>
      <c r="D950" s="2"/>
    </row>
    <row r="951" spans="1:4" ht="15.75" customHeight="1" x14ac:dyDescent="0.25">
      <c r="A951" s="3"/>
      <c r="B951" s="3"/>
      <c r="D951" s="2"/>
    </row>
    <row r="952" spans="1:4" ht="15.75" customHeight="1" x14ac:dyDescent="0.25">
      <c r="A952" s="3"/>
      <c r="B952" s="3"/>
      <c r="D952" s="2"/>
    </row>
    <row r="953" spans="1:4" ht="15.75" customHeight="1" x14ac:dyDescent="0.25">
      <c r="A953" s="3"/>
      <c r="B953" s="3"/>
      <c r="D953" s="2"/>
    </row>
    <row r="954" spans="1:4" ht="15.75" customHeight="1" x14ac:dyDescent="0.25">
      <c r="A954" s="3"/>
      <c r="B954" s="3"/>
      <c r="D954" s="2"/>
    </row>
    <row r="955" spans="1:4" ht="15.75" customHeight="1" x14ac:dyDescent="0.25">
      <c r="A955" s="3"/>
      <c r="B955" s="3"/>
      <c r="D955" s="2"/>
    </row>
    <row r="956" spans="1:4" ht="15.75" customHeight="1" x14ac:dyDescent="0.25">
      <c r="A956" s="3"/>
      <c r="B956" s="3"/>
      <c r="D956" s="2"/>
    </row>
    <row r="957" spans="1:4" ht="15.75" customHeight="1" x14ac:dyDescent="0.25">
      <c r="A957" s="3"/>
      <c r="B957" s="3"/>
      <c r="D957" s="2"/>
    </row>
    <row r="958" spans="1:4" ht="15.75" customHeight="1" x14ac:dyDescent="0.25">
      <c r="A958" s="3"/>
      <c r="B958" s="3"/>
      <c r="D958" s="2"/>
    </row>
  </sheetData>
  <mergeCells count="3">
    <mergeCell ref="A1:C1"/>
    <mergeCell ref="A2:C2"/>
    <mergeCell ref="A3:C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RISEK</dc:creator>
  <cp:lastModifiedBy>Korisnik</cp:lastModifiedBy>
  <dcterms:created xsi:type="dcterms:W3CDTF">2020-10-19T19:28:30Z</dcterms:created>
  <dcterms:modified xsi:type="dcterms:W3CDTF">2020-10-20T06:19:24Z</dcterms:modified>
</cp:coreProperties>
</file>