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E:\"/>
    </mc:Choice>
  </mc:AlternateContent>
  <xr:revisionPtr revIDLastSave="0" documentId="13_ncr:1_{72815817-5488-42A5-B14B-9ABBE01BC0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G290" i="9"/>
  <c r="F290" i="9"/>
  <c r="B290" i="9"/>
  <c r="F289" i="9"/>
  <c r="H288" i="9"/>
  <c r="G288" i="9"/>
  <c r="E288" i="9" s="1"/>
  <c r="F288" i="9"/>
  <c r="F287" i="9"/>
  <c r="F286" i="9"/>
  <c r="H285" i="9"/>
  <c r="G285" i="9"/>
  <c r="F285" i="9"/>
  <c r="E285" i="9"/>
  <c r="H284" i="9"/>
  <c r="G284" i="9"/>
  <c r="E284" i="9" s="1"/>
  <c r="F284" i="9"/>
  <c r="H283" i="9"/>
  <c r="G283" i="9"/>
  <c r="F283" i="9"/>
  <c r="F282" i="9"/>
  <c r="H281" i="9"/>
  <c r="E281" i="9" s="1"/>
  <c r="B281" i="9" s="1"/>
  <c r="G281" i="9"/>
  <c r="F281" i="9"/>
  <c r="H280" i="9"/>
  <c r="G280" i="9"/>
  <c r="F280" i="9"/>
  <c r="E280" i="9"/>
  <c r="B280" i="9" s="1"/>
  <c r="H279" i="9"/>
  <c r="G279" i="9"/>
  <c r="E279" i="9" s="1"/>
  <c r="F279" i="9"/>
  <c r="F278" i="9"/>
  <c r="F275" i="9" s="1"/>
  <c r="F277" i="9"/>
  <c r="F276" i="9"/>
  <c r="L274" i="9"/>
  <c r="F274" i="9" s="1"/>
  <c r="H274" i="9"/>
  <c r="I273" i="9"/>
  <c r="H273" i="9"/>
  <c r="F273" i="9"/>
  <c r="E272" i="9"/>
  <c r="M271" i="9"/>
  <c r="L271" i="9"/>
  <c r="F271" i="9" s="1"/>
  <c r="B271" i="9" s="1"/>
  <c r="E271" i="9"/>
  <c r="M270" i="9"/>
  <c r="L270" i="9"/>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B255" i="9" s="1"/>
  <c r="E255" i="9"/>
  <c r="M254" i="9"/>
  <c r="L254" i="9"/>
  <c r="E254" i="9"/>
  <c r="M253" i="9"/>
  <c r="F253" i="9" s="1"/>
  <c r="B253" i="9" s="1"/>
  <c r="L253" i="9"/>
  <c r="E253" i="9"/>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E226" i="9"/>
  <c r="H225" i="9"/>
  <c r="G225" i="9"/>
  <c r="F225" i="9"/>
  <c r="M224" i="9"/>
  <c r="L224" i="9"/>
  <c r="E224" i="9"/>
  <c r="M223" i="9"/>
  <c r="L223" i="9"/>
  <c r="F223" i="9"/>
  <c r="E223" i="9"/>
  <c r="B223" i="9"/>
  <c r="M222" i="9"/>
  <c r="L222" i="9"/>
  <c r="E222" i="9"/>
  <c r="M221" i="9"/>
  <c r="L221" i="9"/>
  <c r="E221" i="9"/>
  <c r="M220" i="9"/>
  <c r="F220" i="9" s="1"/>
  <c r="L220" i="9"/>
  <c r="E220" i="9"/>
  <c r="M219" i="9"/>
  <c r="L219" i="9"/>
  <c r="E219" i="9"/>
  <c r="M218" i="9"/>
  <c r="L218" i="9"/>
  <c r="E218" i="9"/>
  <c r="M217" i="9"/>
  <c r="L217" i="9"/>
  <c r="E217" i="9"/>
  <c r="M216" i="9"/>
  <c r="L216" i="9"/>
  <c r="E216" i="9"/>
  <c r="M215" i="9"/>
  <c r="F215" i="9" s="1"/>
  <c r="B215" i="9" s="1"/>
  <c r="L215" i="9"/>
  <c r="E215" i="9"/>
  <c r="M214" i="9"/>
  <c r="L214" i="9"/>
  <c r="F214" i="9" s="1"/>
  <c r="E214" i="9"/>
  <c r="B214" i="9"/>
  <c r="M213" i="9"/>
  <c r="L213" i="9"/>
  <c r="F213" i="9" s="1"/>
  <c r="E213" i="9"/>
  <c r="E212" i="9"/>
  <c r="F211" i="9"/>
  <c r="F210" i="9"/>
  <c r="F209" i="9"/>
  <c r="F208" i="9"/>
  <c r="F207" i="9"/>
  <c r="F206" i="9"/>
  <c r="F205" i="9"/>
  <c r="F204" i="9"/>
  <c r="F203" i="9"/>
  <c r="F202" i="9"/>
  <c r="F201" i="9"/>
  <c r="F200" i="9"/>
  <c r="F199" i="9"/>
  <c r="G198" i="9"/>
  <c r="E198" i="9" s="1"/>
  <c r="B198" i="9" s="1"/>
  <c r="F198" i="9"/>
  <c r="F197" i="9"/>
  <c r="F196" i="9"/>
  <c r="F195" i="9"/>
  <c r="F194" i="9"/>
  <c r="F193" i="9"/>
  <c r="F192" i="9"/>
  <c r="F190" i="9"/>
  <c r="F189" i="9"/>
  <c r="F188" i="9"/>
  <c r="F187" i="9"/>
  <c r="F186" i="9"/>
  <c r="F185" i="9"/>
  <c r="G184" i="9"/>
  <c r="E184" i="9" s="1"/>
  <c r="B184" i="9" s="1"/>
  <c r="F184" i="9"/>
  <c r="F183" i="9"/>
  <c r="F182" i="9"/>
  <c r="F181" i="9"/>
  <c r="G180" i="9"/>
  <c r="E180" i="9" s="1"/>
  <c r="F180" i="9"/>
  <c r="F179" i="9"/>
  <c r="F178" i="9"/>
  <c r="F177" i="9"/>
  <c r="F176" i="9"/>
  <c r="F175" i="9"/>
  <c r="G174" i="9"/>
  <c r="E174" i="9" s="1"/>
  <c r="F174" i="9"/>
  <c r="F173" i="9"/>
  <c r="F172" i="9"/>
  <c r="F171" i="9"/>
  <c r="F170" i="9"/>
  <c r="F169" i="9"/>
  <c r="G168" i="9"/>
  <c r="E168" i="9" s="1"/>
  <c r="B168" i="9" s="1"/>
  <c r="F168" i="9"/>
  <c r="F167" i="9"/>
  <c r="G166" i="9"/>
  <c r="E166" i="9" s="1"/>
  <c r="F166" i="9"/>
  <c r="F165" i="9"/>
  <c r="F164" i="9"/>
  <c r="F163" i="9"/>
  <c r="F162" i="9"/>
  <c r="F161" i="9"/>
  <c r="F160" i="9"/>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E152" i="9" s="1"/>
  <c r="B152" i="9" s="1"/>
  <c r="F152" i="9"/>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E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B101" i="9" s="1"/>
  <c r="G101" i="9"/>
  <c r="F101" i="9"/>
  <c r="H100" i="9"/>
  <c r="G100" i="9"/>
  <c r="F100" i="9"/>
  <c r="E100" i="9"/>
  <c r="B100" i="9" s="1"/>
  <c r="H99" i="9"/>
  <c r="G99" i="9"/>
  <c r="E99" i="9" s="1"/>
  <c r="B99" i="9" s="1"/>
  <c r="F99" i="9"/>
  <c r="H98" i="9"/>
  <c r="G98" i="9"/>
  <c r="E98" i="9" s="1"/>
  <c r="F98" i="9"/>
  <c r="H97" i="9"/>
  <c r="G97" i="9"/>
  <c r="E97" i="9" s="1"/>
  <c r="B97" i="9" s="1"/>
  <c r="F97" i="9"/>
  <c r="H96" i="9"/>
  <c r="E96" i="9" s="1"/>
  <c r="B96" i="9" s="1"/>
  <c r="G96" i="9"/>
  <c r="F96" i="9"/>
  <c r="H95" i="9"/>
  <c r="G95" i="9"/>
  <c r="F95" i="9"/>
  <c r="E95" i="9"/>
  <c r="B95" i="9" s="1"/>
  <c r="H94" i="9"/>
  <c r="G94" i="9"/>
  <c r="F94" i="9"/>
  <c r="H93" i="9"/>
  <c r="E93" i="9" s="1"/>
  <c r="B93" i="9" s="1"/>
  <c r="G93" i="9"/>
  <c r="F93" i="9"/>
  <c r="H92" i="9"/>
  <c r="G92" i="9"/>
  <c r="F92" i="9"/>
  <c r="E92" i="9"/>
  <c r="B92" i="9" s="1"/>
  <c r="H91" i="9"/>
  <c r="G91" i="9"/>
  <c r="E91" i="9" s="1"/>
  <c r="F91" i="9"/>
  <c r="H90" i="9"/>
  <c r="G90" i="9"/>
  <c r="E90" i="9" s="1"/>
  <c r="F90" i="9"/>
  <c r="H89" i="9"/>
  <c r="G89" i="9"/>
  <c r="E89" i="9" s="1"/>
  <c r="B89" i="9" s="1"/>
  <c r="F89" i="9"/>
  <c r="H88" i="9"/>
  <c r="E88" i="9" s="1"/>
  <c r="B88" i="9" s="1"/>
  <c r="G88" i="9"/>
  <c r="F88" i="9"/>
  <c r="H87" i="9"/>
  <c r="G87" i="9"/>
  <c r="F87" i="9"/>
  <c r="E87" i="9"/>
  <c r="B87" i="9" s="1"/>
  <c r="H86" i="9"/>
  <c r="G86" i="9"/>
  <c r="F86" i="9"/>
  <c r="H85" i="9"/>
  <c r="E85" i="9" s="1"/>
  <c r="B85" i="9" s="1"/>
  <c r="G85" i="9"/>
  <c r="F85" i="9"/>
  <c r="H84" i="9"/>
  <c r="G84" i="9"/>
  <c r="F84" i="9"/>
  <c r="E84" i="9"/>
  <c r="B84" i="9" s="1"/>
  <c r="H83" i="9"/>
  <c r="G83" i="9"/>
  <c r="E83" i="9" s="1"/>
  <c r="B83" i="9" s="1"/>
  <c r="F83" i="9"/>
  <c r="H82" i="9"/>
  <c r="G82" i="9"/>
  <c r="E82" i="9" s="1"/>
  <c r="F82" i="9"/>
  <c r="H81" i="9"/>
  <c r="G81" i="9"/>
  <c r="E81" i="9" s="1"/>
  <c r="B81" i="9" s="1"/>
  <c r="F81" i="9"/>
  <c r="H80" i="9"/>
  <c r="E80" i="9" s="1"/>
  <c r="B80" i="9" s="1"/>
  <c r="G80" i="9"/>
  <c r="F80" i="9"/>
  <c r="H79" i="9"/>
  <c r="G79" i="9"/>
  <c r="F79" i="9"/>
  <c r="E79" i="9"/>
  <c r="B79" i="9" s="1"/>
  <c r="H78" i="9"/>
  <c r="G78" i="9"/>
  <c r="F78" i="9"/>
  <c r="H77" i="9"/>
  <c r="E77" i="9" s="1"/>
  <c r="G77" i="9"/>
  <c r="F77" i="9"/>
  <c r="B77" i="9"/>
  <c r="H76" i="9"/>
  <c r="G76" i="9"/>
  <c r="F76" i="9"/>
  <c r="E76" i="9"/>
  <c r="B76" i="9" s="1"/>
  <c r="H75" i="9"/>
  <c r="G75" i="9"/>
  <c r="E75" i="9" s="1"/>
  <c r="F75" i="9"/>
  <c r="H74" i="9"/>
  <c r="G74" i="9"/>
  <c r="E74" i="9" s="1"/>
  <c r="F74" i="9"/>
  <c r="H73" i="9"/>
  <c r="G73" i="9"/>
  <c r="E73" i="9" s="1"/>
  <c r="B73" i="9" s="1"/>
  <c r="F73" i="9"/>
  <c r="H72" i="9"/>
  <c r="E72" i="9" s="1"/>
  <c r="B72" i="9" s="1"/>
  <c r="G72" i="9"/>
  <c r="F72" i="9"/>
  <c r="H71" i="9"/>
  <c r="G71" i="9"/>
  <c r="F71" i="9"/>
  <c r="E71" i="9"/>
  <c r="B71" i="9" s="1"/>
  <c r="H70" i="9"/>
  <c r="G70" i="9"/>
  <c r="F70" i="9"/>
  <c r="H69" i="9"/>
  <c r="G69" i="9"/>
  <c r="F69" i="9"/>
  <c r="H68" i="9"/>
  <c r="G68" i="9"/>
  <c r="F68" i="9"/>
  <c r="E68" i="9"/>
  <c r="B68" i="9" s="1"/>
  <c r="H67" i="9"/>
  <c r="G67" i="9"/>
  <c r="F67" i="9"/>
  <c r="H66" i="9"/>
  <c r="G66" i="9"/>
  <c r="E66" i="9" s="1"/>
  <c r="F66" i="9"/>
  <c r="H65" i="9"/>
  <c r="G65" i="9"/>
  <c r="E65" i="9" s="1"/>
  <c r="B65" i="9" s="1"/>
  <c r="F65" i="9"/>
  <c r="H64" i="9"/>
  <c r="E64" i="9" s="1"/>
  <c r="B64" i="9" s="1"/>
  <c r="G64" i="9"/>
  <c r="F64" i="9"/>
  <c r="H63" i="9"/>
  <c r="G63" i="9"/>
  <c r="F63" i="9"/>
  <c r="E63" i="9"/>
  <c r="B63" i="9" s="1"/>
  <c r="H62" i="9"/>
  <c r="G62" i="9"/>
  <c r="F62" i="9"/>
  <c r="H61" i="9"/>
  <c r="E61" i="9" s="1"/>
  <c r="B61" i="9" s="1"/>
  <c r="G61" i="9"/>
  <c r="F61" i="9"/>
  <c r="H60" i="9"/>
  <c r="G60" i="9"/>
  <c r="F60" i="9"/>
  <c r="E60" i="9"/>
  <c r="B60" i="9" s="1"/>
  <c r="H59" i="9"/>
  <c r="G59" i="9"/>
  <c r="E59" i="9" s="1"/>
  <c r="F59" i="9"/>
  <c r="H58" i="9"/>
  <c r="G58" i="9"/>
  <c r="E58" i="9" s="1"/>
  <c r="F58" i="9"/>
  <c r="H57" i="9"/>
  <c r="G57" i="9"/>
  <c r="F57" i="9"/>
  <c r="H56" i="9"/>
  <c r="G56" i="9"/>
  <c r="F56" i="9"/>
  <c r="H55" i="9"/>
  <c r="G55" i="9"/>
  <c r="F55" i="9"/>
  <c r="E55" i="9"/>
  <c r="B55" i="9" s="1"/>
  <c r="H54" i="9"/>
  <c r="G54" i="9"/>
  <c r="F54" i="9"/>
  <c r="H53" i="9"/>
  <c r="G53" i="9"/>
  <c r="F53" i="9"/>
  <c r="H52" i="9"/>
  <c r="G52" i="9"/>
  <c r="F52" i="9"/>
  <c r="H51" i="9"/>
  <c r="G51" i="9"/>
  <c r="E51" i="9" s="1"/>
  <c r="B51" i="9" s="1"/>
  <c r="F51" i="9"/>
  <c r="H50" i="9"/>
  <c r="G50" i="9"/>
  <c r="E50" i="9" s="1"/>
  <c r="F50" i="9"/>
  <c r="H49" i="9"/>
  <c r="G49" i="9"/>
  <c r="E49" i="9" s="1"/>
  <c r="B49" i="9" s="1"/>
  <c r="F49" i="9"/>
  <c r="H48" i="9"/>
  <c r="E48" i="9" s="1"/>
  <c r="B48" i="9" s="1"/>
  <c r="G48" i="9"/>
  <c r="F48" i="9"/>
  <c r="H47" i="9"/>
  <c r="G47" i="9"/>
  <c r="F47" i="9"/>
  <c r="E47" i="9"/>
  <c r="B47" i="9" s="1"/>
  <c r="H46" i="9"/>
  <c r="G46" i="9"/>
  <c r="F46" i="9"/>
  <c r="H45" i="9"/>
  <c r="G45" i="9"/>
  <c r="F45" i="9"/>
  <c r="H44" i="9"/>
  <c r="E44" i="9" s="1"/>
  <c r="B44" i="9" s="1"/>
  <c r="G44" i="9"/>
  <c r="F44" i="9"/>
  <c r="H43" i="9"/>
  <c r="G43" i="9"/>
  <c r="E43" i="9" s="1"/>
  <c r="F43" i="9"/>
  <c r="H42" i="9"/>
  <c r="G42" i="9"/>
  <c r="E42" i="9" s="1"/>
  <c r="F42" i="9"/>
  <c r="H41" i="9"/>
  <c r="G41" i="9"/>
  <c r="E41" i="9" s="1"/>
  <c r="B41" i="9" s="1"/>
  <c r="F41" i="9"/>
  <c r="H40" i="9"/>
  <c r="G40" i="9"/>
  <c r="F40" i="9"/>
  <c r="H39" i="9"/>
  <c r="G39" i="9"/>
  <c r="E39" i="9" s="1"/>
  <c r="B39" i="9" s="1"/>
  <c r="F39" i="9"/>
  <c r="H38" i="9"/>
  <c r="G38" i="9"/>
  <c r="F38" i="9"/>
  <c r="H37" i="9"/>
  <c r="G37" i="9"/>
  <c r="F37" i="9"/>
  <c r="H36" i="9"/>
  <c r="G36" i="9"/>
  <c r="F36" i="9"/>
  <c r="E36" i="9"/>
  <c r="B36" i="9" s="1"/>
  <c r="H35" i="9"/>
  <c r="G35" i="9"/>
  <c r="E35" i="9" s="1"/>
  <c r="B35" i="9" s="1"/>
  <c r="F35" i="9"/>
  <c r="H34" i="9"/>
  <c r="G34" i="9"/>
  <c r="F34" i="9"/>
  <c r="H33" i="9"/>
  <c r="G33" i="9"/>
  <c r="E33" i="9" s="1"/>
  <c r="B33" i="9" s="1"/>
  <c r="F33" i="9"/>
  <c r="H32" i="9"/>
  <c r="E32" i="9" s="1"/>
  <c r="B32" i="9" s="1"/>
  <c r="G32" i="9"/>
  <c r="F32" i="9"/>
  <c r="H31" i="9"/>
  <c r="G31" i="9"/>
  <c r="F31" i="9"/>
  <c r="E31" i="9"/>
  <c r="B31" i="9" s="1"/>
  <c r="H30" i="9"/>
  <c r="G30" i="9"/>
  <c r="F30" i="9"/>
  <c r="H29" i="9"/>
  <c r="E29" i="9" s="1"/>
  <c r="B29" i="9" s="1"/>
  <c r="G29" i="9"/>
  <c r="F29" i="9"/>
  <c r="H28" i="9"/>
  <c r="G28" i="9"/>
  <c r="F28" i="9"/>
  <c r="E28" i="9"/>
  <c r="B28" i="9" s="1"/>
  <c r="H27" i="9"/>
  <c r="G27" i="9"/>
  <c r="E27" i="9" s="1"/>
  <c r="F27" i="9"/>
  <c r="H26" i="9"/>
  <c r="G26" i="9"/>
  <c r="F26" i="9"/>
  <c r="H25" i="9"/>
  <c r="G25" i="9"/>
  <c r="F25" i="9"/>
  <c r="H24" i="9"/>
  <c r="E24" i="9" s="1"/>
  <c r="B24" i="9" s="1"/>
  <c r="G24" i="9"/>
  <c r="F24" i="9"/>
  <c r="H23" i="9"/>
  <c r="G23" i="9"/>
  <c r="E23" i="9" s="1"/>
  <c r="B23" i="9" s="1"/>
  <c r="F23" i="9"/>
  <c r="H22" i="9"/>
  <c r="G22" i="9"/>
  <c r="F22" i="9"/>
  <c r="H21" i="9"/>
  <c r="G21" i="9"/>
  <c r="F21" i="9"/>
  <c r="F20" i="9"/>
  <c r="F4" i="9"/>
  <c r="O3" i="9"/>
  <c r="G274" i="9" s="1"/>
  <c r="I3" i="9"/>
  <c r="G278" i="9" s="1"/>
  <c r="E278" i="9" s="1"/>
  <c r="H3" i="9"/>
  <c r="G3" i="9"/>
  <c r="D101" i="8"/>
  <c r="D95" i="8"/>
  <c r="D90" i="8"/>
  <c r="D85" i="8"/>
  <c r="C1560" i="1" s="1"/>
  <c r="G1560" i="1" s="1"/>
  <c r="D80" i="8"/>
  <c r="D75" i="8"/>
  <c r="D70" i="8"/>
  <c r="D65" i="8"/>
  <c r="C1540" i="1" s="1"/>
  <c r="D60" i="8"/>
  <c r="D55" i="8"/>
  <c r="D50" i="8"/>
  <c r="D49" i="8"/>
  <c r="D44" i="8"/>
  <c r="D36" i="8"/>
  <c r="D26" i="8"/>
  <c r="D18" i="8"/>
  <c r="D8" i="8"/>
  <c r="E44" i="7"/>
  <c r="D44" i="7"/>
  <c r="E39" i="7"/>
  <c r="E38" i="7" s="1"/>
  <c r="D39" i="7"/>
  <c r="D38" i="7" s="1"/>
  <c r="E30" i="7"/>
  <c r="D30" i="7"/>
  <c r="D22" i="7" s="1"/>
  <c r="H30" i="3" s="1"/>
  <c r="E23" i="7"/>
  <c r="E22" i="7" s="1"/>
  <c r="D23" i="7"/>
  <c r="E7" i="7"/>
  <c r="E6" i="7" s="1"/>
  <c r="E5" i="7" s="1"/>
  <c r="I29" i="3"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G172" i="9" s="1"/>
  <c r="E172" i="9" s="1"/>
  <c r="B172" i="9" s="1"/>
  <c r="D594" i="4"/>
  <c r="E593" i="4"/>
  <c r="D593" i="4"/>
  <c r="F593"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D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D417" i="4"/>
  <c r="F417"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C255" i="1"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D215" i="4" s="1"/>
  <c r="C211" i="1" s="1"/>
  <c r="H211" i="1" s="1"/>
  <c r="F218" i="4"/>
  <c r="F217" i="4"/>
  <c r="E216" i="4"/>
  <c r="E215" i="4" s="1"/>
  <c r="D216" i="4"/>
  <c r="F216" i="4" s="1"/>
  <c r="F214" i="4"/>
  <c r="F213" i="4"/>
  <c r="F212" i="4"/>
  <c r="F211" i="4"/>
  <c r="E210" i="4"/>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35" i="1" s="1"/>
  <c r="D140" i="4"/>
  <c r="D139" i="4" s="1"/>
  <c r="F138" i="4"/>
  <c r="F137" i="4"/>
  <c r="F136" i="4"/>
  <c r="F135" i="4"/>
  <c r="E134" i="4"/>
  <c r="E133" i="4" s="1"/>
  <c r="D134" i="4"/>
  <c r="F134" i="4" s="1"/>
  <c r="D133" i="4"/>
  <c r="F133" i="4" s="1"/>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C1525" i="1"/>
  <c r="H1523" i="1"/>
  <c r="G1523" i="1"/>
  <c r="C1523" i="1"/>
  <c r="G1522" i="1"/>
  <c r="C1522" i="1"/>
  <c r="H1522" i="1" s="1"/>
  <c r="C1521" i="1"/>
  <c r="H1520" i="1"/>
  <c r="C1520" i="1"/>
  <c r="G1520" i="1" s="1"/>
  <c r="H1519" i="1"/>
  <c r="G1519" i="1"/>
  <c r="C1519" i="1"/>
  <c r="H1516" i="1"/>
  <c r="C1516" i="1"/>
  <c r="G1516" i="1" s="1"/>
  <c r="C1515" i="1"/>
  <c r="H1515" i="1" s="1"/>
  <c r="G1514" i="1"/>
  <c r="C1514" i="1"/>
  <c r="H1514" i="1" s="1"/>
  <c r="C1513" i="1"/>
  <c r="H1512" i="1"/>
  <c r="C1512" i="1"/>
  <c r="G1512" i="1" s="1"/>
  <c r="C1511" i="1"/>
  <c r="H1511" i="1" s="1"/>
  <c r="G1510" i="1"/>
  <c r="C1510" i="1"/>
  <c r="H1510" i="1" s="1"/>
  <c r="C1509" i="1"/>
  <c r="H1508" i="1"/>
  <c r="C1508" i="1"/>
  <c r="G1508" i="1" s="1"/>
  <c r="C1507" i="1"/>
  <c r="H1507" i="1" s="1"/>
  <c r="G1506" i="1"/>
  <c r="C1506" i="1"/>
  <c r="H1506" i="1" s="1"/>
  <c r="C1505" i="1"/>
  <c r="H1504" i="1"/>
  <c r="C1504" i="1"/>
  <c r="G1504" i="1" s="1"/>
  <c r="C1503" i="1"/>
  <c r="H1503" i="1" s="1"/>
  <c r="C1502" i="1"/>
  <c r="H1502" i="1" s="1"/>
  <c r="H1500" i="1"/>
  <c r="C1500" i="1"/>
  <c r="G1500" i="1" s="1"/>
  <c r="G1498" i="1"/>
  <c r="C1498" i="1"/>
  <c r="H1498" i="1" s="1"/>
  <c r="C1497" i="1"/>
  <c r="H1496" i="1"/>
  <c r="C1496" i="1"/>
  <c r="G1496" i="1" s="1"/>
  <c r="H1495" i="1"/>
  <c r="G1495" i="1"/>
  <c r="C1495" i="1"/>
  <c r="G1494" i="1"/>
  <c r="C1494" i="1"/>
  <c r="H1494" i="1" s="1"/>
  <c r="C1493" i="1"/>
  <c r="C1492" i="1"/>
  <c r="G1492" i="1" s="1"/>
  <c r="C1491" i="1"/>
  <c r="H1491" i="1" s="1"/>
  <c r="G1490" i="1"/>
  <c r="C1490" i="1"/>
  <c r="H1490" i="1" s="1"/>
  <c r="C1489" i="1"/>
  <c r="C1488" i="1"/>
  <c r="G1488" i="1" s="1"/>
  <c r="C1487" i="1"/>
  <c r="H1487" i="1" s="1"/>
  <c r="C1486" i="1"/>
  <c r="H1486" i="1" s="1"/>
  <c r="C1485" i="1"/>
  <c r="C1484" i="1"/>
  <c r="G1484" i="1" s="1"/>
  <c r="G1482" i="1"/>
  <c r="C1482" i="1"/>
  <c r="H1482" i="1" s="1"/>
  <c r="H1480" i="1"/>
  <c r="C1480" i="1"/>
  <c r="G1480" i="1" s="1"/>
  <c r="D1479" i="1"/>
  <c r="C1479" i="1"/>
  <c r="J1479" i="1" s="1"/>
  <c r="H1478" i="1"/>
  <c r="G1478" i="1"/>
  <c r="I1478" i="1" s="1"/>
  <c r="D1478" i="1"/>
  <c r="C1478" i="1"/>
  <c r="J1478" i="1" s="1"/>
  <c r="D1477" i="1"/>
  <c r="C1477" i="1"/>
  <c r="G1476" i="1"/>
  <c r="D1476" i="1"/>
  <c r="C1476" i="1"/>
  <c r="J1476" i="1" s="1"/>
  <c r="G1475" i="1"/>
  <c r="D1475" i="1"/>
  <c r="C1475" i="1"/>
  <c r="H1475" i="1" s="1"/>
  <c r="G1474" i="1"/>
  <c r="D1474" i="1"/>
  <c r="C1474" i="1"/>
  <c r="D1473" i="1"/>
  <c r="C1473" i="1"/>
  <c r="J1472" i="1"/>
  <c r="D1472" i="1"/>
  <c r="C1472" i="1"/>
  <c r="G1471" i="1"/>
  <c r="D1471" i="1"/>
  <c r="C1471" i="1"/>
  <c r="J1471" i="1" s="1"/>
  <c r="G1470" i="1"/>
  <c r="D1470" i="1"/>
  <c r="C1470" i="1"/>
  <c r="H1470" i="1" s="1"/>
  <c r="G1469" i="1"/>
  <c r="D1469" i="1"/>
  <c r="C1469" i="1"/>
  <c r="H1469" i="1" s="1"/>
  <c r="G1468" i="1"/>
  <c r="D1468" i="1"/>
  <c r="C1468" i="1"/>
  <c r="D1467" i="1"/>
  <c r="C1467" i="1"/>
  <c r="J1466" i="1"/>
  <c r="D1466" i="1"/>
  <c r="C1466" i="1"/>
  <c r="G1465" i="1"/>
  <c r="D1465" i="1"/>
  <c r="C1465" i="1"/>
  <c r="J1465" i="1" s="1"/>
  <c r="G1464" i="1"/>
  <c r="D1464" i="1"/>
  <c r="C1464" i="1"/>
  <c r="H1463" i="1"/>
  <c r="D1463" i="1"/>
  <c r="C1463" i="1"/>
  <c r="D1462" i="1"/>
  <c r="C1462" i="1"/>
  <c r="J1462" i="1" s="1"/>
  <c r="D1461" i="1"/>
  <c r="C1461" i="1"/>
  <c r="D1460" i="1"/>
  <c r="C1460" i="1"/>
  <c r="D1459" i="1"/>
  <c r="G1459" i="1" s="1"/>
  <c r="C1459" i="1"/>
  <c r="H1458" i="1"/>
  <c r="G1458" i="1"/>
  <c r="I1458" i="1" s="1"/>
  <c r="D1458" i="1"/>
  <c r="C1458" i="1"/>
  <c r="J1458" i="1" s="1"/>
  <c r="D1457" i="1"/>
  <c r="C1457" i="1"/>
  <c r="J1457" i="1" s="1"/>
  <c r="D1456" i="1"/>
  <c r="C1456" i="1"/>
  <c r="G1455" i="1"/>
  <c r="D1455" i="1"/>
  <c r="C1455" i="1"/>
  <c r="D1454" i="1"/>
  <c r="C1454" i="1"/>
  <c r="D1453" i="1"/>
  <c r="C1453" i="1"/>
  <c r="D1452" i="1"/>
  <c r="C1452" i="1"/>
  <c r="D1451" i="1"/>
  <c r="G1451" i="1" s="1"/>
  <c r="C1451" i="1"/>
  <c r="H1450" i="1"/>
  <c r="G1450" i="1"/>
  <c r="I1450" i="1" s="1"/>
  <c r="D1450" i="1"/>
  <c r="C1450" i="1"/>
  <c r="J1450" i="1" s="1"/>
  <c r="D1449" i="1"/>
  <c r="C1449" i="1"/>
  <c r="J1449" i="1" s="1"/>
  <c r="D1448" i="1"/>
  <c r="C1448" i="1"/>
  <c r="G1447" i="1"/>
  <c r="D1447" i="1"/>
  <c r="C1447" i="1"/>
  <c r="H1446" i="1"/>
  <c r="G1446" i="1"/>
  <c r="D1446" i="1"/>
  <c r="C1446" i="1"/>
  <c r="J1446" i="1" s="1"/>
  <c r="J1445" i="1"/>
  <c r="H1445" i="1"/>
  <c r="D1445" i="1"/>
  <c r="C1445" i="1"/>
  <c r="J1444" i="1"/>
  <c r="H1444" i="1"/>
  <c r="G1444" i="1"/>
  <c r="D1444" i="1"/>
  <c r="C1444" i="1"/>
  <c r="J1443" i="1"/>
  <c r="D1443" i="1"/>
  <c r="C1443" i="1"/>
  <c r="G1442" i="1"/>
  <c r="D1442" i="1"/>
  <c r="C1442" i="1"/>
  <c r="H1441" i="1"/>
  <c r="D1441" i="1"/>
  <c r="C1441" i="1"/>
  <c r="J1440" i="1"/>
  <c r="H1440" i="1"/>
  <c r="G1440" i="1"/>
  <c r="D1440" i="1"/>
  <c r="C1440" i="1"/>
  <c r="J1439" i="1"/>
  <c r="D1439" i="1"/>
  <c r="C1439" i="1"/>
  <c r="C1438" i="1"/>
  <c r="H1437" i="1"/>
  <c r="D1437" i="1"/>
  <c r="C1437" i="1"/>
  <c r="D1436" i="1"/>
  <c r="D1434" i="1"/>
  <c r="C1434" i="1"/>
  <c r="H1433" i="1"/>
  <c r="D1433" i="1"/>
  <c r="C1433" i="1"/>
  <c r="H1432" i="1"/>
  <c r="D1432" i="1"/>
  <c r="C1432" i="1"/>
  <c r="D1431" i="1"/>
  <c r="C1431" i="1"/>
  <c r="D1430" i="1"/>
  <c r="C1430" i="1"/>
  <c r="H1429" i="1"/>
  <c r="D1429" i="1"/>
  <c r="C1429" i="1"/>
  <c r="D1428" i="1"/>
  <c r="H1428" i="1" s="1"/>
  <c r="C1428" i="1"/>
  <c r="D1427" i="1"/>
  <c r="C1427" i="1"/>
  <c r="D1426" i="1"/>
  <c r="C1426" i="1"/>
  <c r="H1425" i="1"/>
  <c r="D1425" i="1"/>
  <c r="C1425" i="1"/>
  <c r="H1424" i="1"/>
  <c r="D1424" i="1"/>
  <c r="C1424" i="1"/>
  <c r="D1423" i="1"/>
  <c r="C1423" i="1"/>
  <c r="D1422" i="1"/>
  <c r="C1422" i="1"/>
  <c r="H1421" i="1"/>
  <c r="D1421" i="1"/>
  <c r="C1421" i="1"/>
  <c r="D1420" i="1"/>
  <c r="H1420" i="1" s="1"/>
  <c r="C1420" i="1"/>
  <c r="D1419" i="1"/>
  <c r="C1419" i="1"/>
  <c r="D1418" i="1"/>
  <c r="C1418" i="1"/>
  <c r="H1417" i="1"/>
  <c r="D1417" i="1"/>
  <c r="C1417" i="1"/>
  <c r="H1416" i="1"/>
  <c r="D1416" i="1"/>
  <c r="C1416" i="1"/>
  <c r="D1415" i="1"/>
  <c r="C1415" i="1"/>
  <c r="D1414" i="1"/>
  <c r="C1414" i="1"/>
  <c r="H1413" i="1"/>
  <c r="D1413" i="1"/>
  <c r="C1413" i="1"/>
  <c r="D1412" i="1"/>
  <c r="H1412" i="1" s="1"/>
  <c r="C1412" i="1"/>
  <c r="D1411" i="1"/>
  <c r="C1411" i="1"/>
  <c r="D1410" i="1"/>
  <c r="C1410" i="1"/>
  <c r="H1409" i="1"/>
  <c r="D1409" i="1"/>
  <c r="C1409" i="1"/>
  <c r="C1408" i="1"/>
  <c r="D1407" i="1"/>
  <c r="C1407" i="1"/>
  <c r="D1406" i="1"/>
  <c r="C1406" i="1"/>
  <c r="H1405" i="1"/>
  <c r="D1405" i="1"/>
  <c r="C1405" i="1"/>
  <c r="D1404" i="1"/>
  <c r="H1404" i="1" s="1"/>
  <c r="C1404" i="1"/>
  <c r="D1403" i="1"/>
  <c r="C1403" i="1"/>
  <c r="D1402" i="1"/>
  <c r="C1402" i="1"/>
  <c r="H1401" i="1"/>
  <c r="D1401" i="1"/>
  <c r="C1401" i="1"/>
  <c r="H1400" i="1"/>
  <c r="D1400" i="1"/>
  <c r="C1400" i="1"/>
  <c r="D1399" i="1"/>
  <c r="C1399" i="1"/>
  <c r="D1398" i="1"/>
  <c r="C1398" i="1"/>
  <c r="H1397" i="1"/>
  <c r="D1397" i="1"/>
  <c r="C1397" i="1"/>
  <c r="D1396" i="1"/>
  <c r="H1396" i="1" s="1"/>
  <c r="C1396" i="1"/>
  <c r="D1395" i="1"/>
  <c r="C1395" i="1"/>
  <c r="D1394" i="1"/>
  <c r="C1394" i="1"/>
  <c r="H1393" i="1"/>
  <c r="D1393" i="1"/>
  <c r="C1393" i="1"/>
  <c r="H1392" i="1"/>
  <c r="D1392" i="1"/>
  <c r="C1392" i="1"/>
  <c r="D1391" i="1"/>
  <c r="C1391" i="1"/>
  <c r="D1390" i="1"/>
  <c r="C1390" i="1"/>
  <c r="H1389" i="1"/>
  <c r="D1389" i="1"/>
  <c r="C1389" i="1"/>
  <c r="D1388" i="1"/>
  <c r="H1388" i="1" s="1"/>
  <c r="C1388" i="1"/>
  <c r="D1387" i="1"/>
  <c r="C1387" i="1"/>
  <c r="D1386" i="1"/>
  <c r="C1386" i="1"/>
  <c r="H1385" i="1"/>
  <c r="D1385" i="1"/>
  <c r="C1385" i="1"/>
  <c r="H1384" i="1"/>
  <c r="D1384" i="1"/>
  <c r="C1384" i="1"/>
  <c r="D1383" i="1"/>
  <c r="D1382" i="1"/>
  <c r="C1382" i="1"/>
  <c r="H1381" i="1"/>
  <c r="D1381" i="1"/>
  <c r="C1381" i="1"/>
  <c r="D1380" i="1"/>
  <c r="H1380" i="1" s="1"/>
  <c r="C1380" i="1"/>
  <c r="D1379" i="1"/>
  <c r="C1379" i="1"/>
  <c r="D1378" i="1"/>
  <c r="C1378" i="1"/>
  <c r="H1377" i="1"/>
  <c r="D1377" i="1"/>
  <c r="C1377" i="1"/>
  <c r="H1376" i="1"/>
  <c r="D1376" i="1"/>
  <c r="C1376" i="1"/>
  <c r="D1375" i="1"/>
  <c r="C1375" i="1"/>
  <c r="D1374" i="1"/>
  <c r="C1374" i="1"/>
  <c r="H1373" i="1"/>
  <c r="D1373" i="1"/>
  <c r="C1373" i="1"/>
  <c r="D1372" i="1"/>
  <c r="H1372" i="1" s="1"/>
  <c r="C1372" i="1"/>
  <c r="D1371" i="1"/>
  <c r="C1371" i="1"/>
  <c r="D1370" i="1"/>
  <c r="C1370" i="1"/>
  <c r="H1369" i="1"/>
  <c r="D1369" i="1"/>
  <c r="C1369" i="1"/>
  <c r="H1368" i="1"/>
  <c r="D1368" i="1"/>
  <c r="C1368" i="1"/>
  <c r="D1367" i="1"/>
  <c r="C1367" i="1"/>
  <c r="D1366" i="1"/>
  <c r="C1366" i="1"/>
  <c r="H1365" i="1"/>
  <c r="D1365" i="1"/>
  <c r="C1365" i="1"/>
  <c r="D1364" i="1"/>
  <c r="H1364" i="1" s="1"/>
  <c r="C1364" i="1"/>
  <c r="D1363" i="1"/>
  <c r="C1363" i="1"/>
  <c r="D1362" i="1"/>
  <c r="C1362" i="1"/>
  <c r="H1361" i="1"/>
  <c r="D1361" i="1"/>
  <c r="C1361" i="1"/>
  <c r="D1360" i="1"/>
  <c r="D1359" i="1"/>
  <c r="C1359" i="1"/>
  <c r="D1358" i="1"/>
  <c r="C1358" i="1"/>
  <c r="H1357" i="1"/>
  <c r="D1357" i="1"/>
  <c r="C1357" i="1"/>
  <c r="H1356" i="1"/>
  <c r="D1356" i="1"/>
  <c r="C1356" i="1"/>
  <c r="D1355" i="1"/>
  <c r="C1355" i="1"/>
  <c r="D1354" i="1"/>
  <c r="C1354" i="1"/>
  <c r="H1353" i="1"/>
  <c r="D1353" i="1"/>
  <c r="C1353" i="1"/>
  <c r="D1352" i="1"/>
  <c r="H1352" i="1" s="1"/>
  <c r="C1352" i="1"/>
  <c r="D1351" i="1"/>
  <c r="C1351" i="1"/>
  <c r="D1350" i="1"/>
  <c r="C1350" i="1"/>
  <c r="H1349" i="1"/>
  <c r="D1349" i="1"/>
  <c r="C1349" i="1"/>
  <c r="H1348" i="1"/>
  <c r="D1348" i="1"/>
  <c r="C1348" i="1"/>
  <c r="D1347" i="1"/>
  <c r="C1347" i="1"/>
  <c r="D1346" i="1"/>
  <c r="C1346" i="1"/>
  <c r="H1345" i="1"/>
  <c r="D1345" i="1"/>
  <c r="C1345" i="1"/>
  <c r="D1344" i="1"/>
  <c r="H1344" i="1" s="1"/>
  <c r="C1344" i="1"/>
  <c r="D1343" i="1"/>
  <c r="C1343" i="1"/>
  <c r="D1342" i="1"/>
  <c r="C1342" i="1"/>
  <c r="H1341" i="1"/>
  <c r="D1341" i="1"/>
  <c r="C1341" i="1"/>
  <c r="H1340" i="1"/>
  <c r="D1340" i="1"/>
  <c r="C1340" i="1"/>
  <c r="G1340" i="1" s="1"/>
  <c r="D1339" i="1"/>
  <c r="C1339" i="1"/>
  <c r="D1338" i="1"/>
  <c r="C1338" i="1"/>
  <c r="G1338" i="1" s="1"/>
  <c r="H1337" i="1"/>
  <c r="D1337" i="1"/>
  <c r="C1337" i="1"/>
  <c r="H1336" i="1"/>
  <c r="D1336" i="1"/>
  <c r="C1336" i="1"/>
  <c r="D1335" i="1"/>
  <c r="C1335" i="1"/>
  <c r="G1335" i="1" s="1"/>
  <c r="D1334" i="1"/>
  <c r="C1334" i="1"/>
  <c r="H1334" i="1" s="1"/>
  <c r="G1333" i="1"/>
  <c r="D1333" i="1"/>
  <c r="C1333" i="1"/>
  <c r="H1333" i="1" s="1"/>
  <c r="G1332" i="1"/>
  <c r="D1332" i="1"/>
  <c r="C1332" i="1"/>
  <c r="D1331" i="1"/>
  <c r="C1331" i="1"/>
  <c r="G1331" i="1" s="1"/>
  <c r="D1330" i="1"/>
  <c r="C1330" i="1"/>
  <c r="H1330" i="1" s="1"/>
  <c r="G1328" i="1"/>
  <c r="D1328" i="1"/>
  <c r="C1328" i="1"/>
  <c r="D1327" i="1"/>
  <c r="C1327" i="1"/>
  <c r="G1327" i="1" s="1"/>
  <c r="D1326" i="1"/>
  <c r="C1326" i="1"/>
  <c r="H1326" i="1" s="1"/>
  <c r="G1325" i="1"/>
  <c r="D1325" i="1"/>
  <c r="C1325" i="1"/>
  <c r="H1325" i="1" s="1"/>
  <c r="G1324" i="1"/>
  <c r="D1324" i="1"/>
  <c r="C1324" i="1"/>
  <c r="D1323" i="1"/>
  <c r="C1323" i="1"/>
  <c r="G1323" i="1" s="1"/>
  <c r="D1322" i="1"/>
  <c r="C1322" i="1"/>
  <c r="H1322" i="1" s="1"/>
  <c r="G1321" i="1"/>
  <c r="D1321" i="1"/>
  <c r="C1321" i="1"/>
  <c r="H1321" i="1" s="1"/>
  <c r="G1320" i="1"/>
  <c r="D1320" i="1"/>
  <c r="C1320" i="1"/>
  <c r="D1319" i="1"/>
  <c r="C1319" i="1"/>
  <c r="G1319" i="1" s="1"/>
  <c r="D1318" i="1"/>
  <c r="C1318" i="1"/>
  <c r="H1318" i="1" s="1"/>
  <c r="G1317" i="1"/>
  <c r="D1317" i="1"/>
  <c r="C1317" i="1"/>
  <c r="H1317" i="1" s="1"/>
  <c r="G1316" i="1"/>
  <c r="D1316" i="1"/>
  <c r="C1316" i="1"/>
  <c r="D1315" i="1"/>
  <c r="C1315" i="1"/>
  <c r="G1315" i="1" s="1"/>
  <c r="D1314" i="1"/>
  <c r="C1314" i="1"/>
  <c r="H1314" i="1" s="1"/>
  <c r="G1313" i="1"/>
  <c r="D1313" i="1"/>
  <c r="C1313" i="1"/>
  <c r="H1313" i="1" s="1"/>
  <c r="G1312" i="1"/>
  <c r="D1312" i="1"/>
  <c r="C1312" i="1"/>
  <c r="D1311" i="1"/>
  <c r="C1311" i="1"/>
  <c r="G1311" i="1" s="1"/>
  <c r="D1310" i="1"/>
  <c r="C1310" i="1"/>
  <c r="H1310" i="1" s="1"/>
  <c r="G1309" i="1"/>
  <c r="D1309" i="1"/>
  <c r="C1309" i="1"/>
  <c r="H1309" i="1" s="1"/>
  <c r="G1308" i="1"/>
  <c r="D1308" i="1"/>
  <c r="C1308" i="1"/>
  <c r="D1307" i="1"/>
  <c r="C1307" i="1"/>
  <c r="G1307" i="1" s="1"/>
  <c r="D1306" i="1"/>
  <c r="C1306" i="1"/>
  <c r="H1306" i="1" s="1"/>
  <c r="G1305" i="1"/>
  <c r="D1305" i="1"/>
  <c r="C1305" i="1"/>
  <c r="H1305" i="1" s="1"/>
  <c r="G1304" i="1"/>
  <c r="D1304" i="1"/>
  <c r="C1304" i="1"/>
  <c r="D1303" i="1"/>
  <c r="C1303" i="1"/>
  <c r="G1303" i="1" s="1"/>
  <c r="D1302" i="1"/>
  <c r="C1302" i="1"/>
  <c r="H1302" i="1" s="1"/>
  <c r="G1301" i="1"/>
  <c r="D1301" i="1"/>
  <c r="C1301" i="1"/>
  <c r="H1301" i="1" s="1"/>
  <c r="G1300" i="1"/>
  <c r="D1300" i="1"/>
  <c r="C1300" i="1"/>
  <c r="D1298" i="1"/>
  <c r="C1298" i="1"/>
  <c r="H1298" i="1" s="1"/>
  <c r="G1297" i="1"/>
  <c r="D1297" i="1"/>
  <c r="C1297" i="1"/>
  <c r="H1297" i="1" s="1"/>
  <c r="G1296" i="1"/>
  <c r="D1296" i="1"/>
  <c r="C1296" i="1"/>
  <c r="D1295" i="1"/>
  <c r="C1295" i="1"/>
  <c r="G1295" i="1" s="1"/>
  <c r="D1294" i="1"/>
  <c r="C1294" i="1"/>
  <c r="H1294" i="1" s="1"/>
  <c r="G1293" i="1"/>
  <c r="D1293" i="1"/>
  <c r="C1293" i="1"/>
  <c r="H1293" i="1" s="1"/>
  <c r="G1292" i="1"/>
  <c r="D1292" i="1"/>
  <c r="C1292" i="1"/>
  <c r="D1291" i="1"/>
  <c r="C1291" i="1"/>
  <c r="G1291" i="1" s="1"/>
  <c r="D1290" i="1"/>
  <c r="C1290" i="1"/>
  <c r="H1290" i="1" s="1"/>
  <c r="G1289" i="1"/>
  <c r="D1289" i="1"/>
  <c r="C1289" i="1"/>
  <c r="H1289" i="1" s="1"/>
  <c r="G1288" i="1"/>
  <c r="D1288" i="1"/>
  <c r="C1288" i="1"/>
  <c r="D1287" i="1"/>
  <c r="C1287" i="1"/>
  <c r="G1287" i="1" s="1"/>
  <c r="D1286" i="1"/>
  <c r="C1286" i="1"/>
  <c r="H1286" i="1" s="1"/>
  <c r="G1285" i="1"/>
  <c r="D1285" i="1"/>
  <c r="C1285" i="1"/>
  <c r="H1285" i="1" s="1"/>
  <c r="G1284" i="1"/>
  <c r="D1284" i="1"/>
  <c r="C1284" i="1"/>
  <c r="D1283" i="1"/>
  <c r="C1283" i="1"/>
  <c r="G1283" i="1" s="1"/>
  <c r="D1282" i="1"/>
  <c r="C1282" i="1"/>
  <c r="H1282" i="1" s="1"/>
  <c r="G1281" i="1"/>
  <c r="D1281" i="1"/>
  <c r="C1281" i="1"/>
  <c r="H1281" i="1" s="1"/>
  <c r="G1280" i="1"/>
  <c r="D1280" i="1"/>
  <c r="C1280" i="1"/>
  <c r="D1279" i="1"/>
  <c r="C1279" i="1"/>
  <c r="G1279" i="1" s="1"/>
  <c r="D1278" i="1"/>
  <c r="C1278" i="1"/>
  <c r="H1278" i="1" s="1"/>
  <c r="G1277" i="1"/>
  <c r="D1277" i="1"/>
  <c r="C1277" i="1"/>
  <c r="H1277" i="1" s="1"/>
  <c r="G1276" i="1"/>
  <c r="D1276" i="1"/>
  <c r="C1276" i="1"/>
  <c r="D1275" i="1"/>
  <c r="C1275" i="1"/>
  <c r="G1275" i="1" s="1"/>
  <c r="D1274" i="1"/>
  <c r="C1274" i="1"/>
  <c r="H1274" i="1" s="1"/>
  <c r="G1273" i="1"/>
  <c r="D1273" i="1"/>
  <c r="C1273" i="1"/>
  <c r="H1273" i="1" s="1"/>
  <c r="G1272" i="1"/>
  <c r="D1272" i="1"/>
  <c r="C1272" i="1"/>
  <c r="D1271" i="1"/>
  <c r="C1271" i="1"/>
  <c r="G1271" i="1" s="1"/>
  <c r="D1270" i="1"/>
  <c r="C1270" i="1"/>
  <c r="H1270" i="1" s="1"/>
  <c r="G1269" i="1"/>
  <c r="D1269" i="1"/>
  <c r="C1269" i="1"/>
  <c r="H1269" i="1" s="1"/>
  <c r="G1268" i="1"/>
  <c r="D1268" i="1"/>
  <c r="C1268" i="1"/>
  <c r="D1267" i="1"/>
  <c r="C1267" i="1"/>
  <c r="G1267" i="1" s="1"/>
  <c r="D1266" i="1"/>
  <c r="C1266" i="1"/>
  <c r="H1266" i="1" s="1"/>
  <c r="G1265" i="1"/>
  <c r="D1265" i="1"/>
  <c r="C1265" i="1"/>
  <c r="H1265" i="1" s="1"/>
  <c r="G1264" i="1"/>
  <c r="D1264" i="1"/>
  <c r="C1264" i="1"/>
  <c r="D1263" i="1"/>
  <c r="C1263" i="1"/>
  <c r="G1263" i="1" s="1"/>
  <c r="D1262" i="1"/>
  <c r="C1262" i="1"/>
  <c r="H1262" i="1" s="1"/>
  <c r="G1261" i="1"/>
  <c r="D1261" i="1"/>
  <c r="C1261" i="1"/>
  <c r="H1261" i="1" s="1"/>
  <c r="G1260" i="1"/>
  <c r="D1260" i="1"/>
  <c r="C1260" i="1"/>
  <c r="D1259" i="1"/>
  <c r="C1259" i="1"/>
  <c r="G1259" i="1" s="1"/>
  <c r="D1258" i="1"/>
  <c r="C1258" i="1"/>
  <c r="H1258" i="1" s="1"/>
  <c r="G1257" i="1"/>
  <c r="D1257" i="1"/>
  <c r="C1257" i="1"/>
  <c r="H1257" i="1" s="1"/>
  <c r="G1256" i="1"/>
  <c r="D1256" i="1"/>
  <c r="C1256" i="1"/>
  <c r="D1255" i="1"/>
  <c r="C1255" i="1"/>
  <c r="G1255" i="1" s="1"/>
  <c r="D1254" i="1"/>
  <c r="C1254" i="1"/>
  <c r="H1254" i="1" s="1"/>
  <c r="G1253" i="1"/>
  <c r="D1253" i="1"/>
  <c r="C1253" i="1"/>
  <c r="H1253" i="1" s="1"/>
  <c r="G1252" i="1"/>
  <c r="D1252" i="1"/>
  <c r="C1252" i="1"/>
  <c r="D1251" i="1"/>
  <c r="C1251" i="1"/>
  <c r="G1251" i="1" s="1"/>
  <c r="D1250" i="1"/>
  <c r="C1250" i="1"/>
  <c r="H1250" i="1" s="1"/>
  <c r="G1249" i="1"/>
  <c r="D1249" i="1"/>
  <c r="C1249" i="1"/>
  <c r="H1249" i="1" s="1"/>
  <c r="G1248" i="1"/>
  <c r="D1248" i="1"/>
  <c r="C1248" i="1"/>
  <c r="D1247" i="1"/>
  <c r="C1247" i="1"/>
  <c r="G1247" i="1" s="1"/>
  <c r="D1246" i="1"/>
  <c r="C1246" i="1"/>
  <c r="H1246" i="1" s="1"/>
  <c r="G1245" i="1"/>
  <c r="D1245" i="1"/>
  <c r="C1245" i="1"/>
  <c r="H1245" i="1" s="1"/>
  <c r="G1244" i="1"/>
  <c r="D1244" i="1"/>
  <c r="C1244" i="1"/>
  <c r="D1243" i="1"/>
  <c r="C1243" i="1"/>
  <c r="G1243" i="1" s="1"/>
  <c r="D1242" i="1"/>
  <c r="C1242" i="1"/>
  <c r="H1242" i="1" s="1"/>
  <c r="G1241" i="1"/>
  <c r="D1241" i="1"/>
  <c r="C1241" i="1"/>
  <c r="H1241" i="1" s="1"/>
  <c r="G1240" i="1"/>
  <c r="D1240" i="1"/>
  <c r="C1240" i="1"/>
  <c r="D1239" i="1"/>
  <c r="C1239" i="1"/>
  <c r="G1239" i="1" s="1"/>
  <c r="D1238" i="1"/>
  <c r="C1238" i="1"/>
  <c r="H1238" i="1" s="1"/>
  <c r="G1237" i="1"/>
  <c r="D1237" i="1"/>
  <c r="C1237" i="1"/>
  <c r="H1237" i="1" s="1"/>
  <c r="G1236" i="1"/>
  <c r="D1236" i="1"/>
  <c r="C1236" i="1"/>
  <c r="D1235" i="1"/>
  <c r="D1234" i="1"/>
  <c r="C1234" i="1"/>
  <c r="H1234" i="1" s="1"/>
  <c r="G1233" i="1"/>
  <c r="D1233" i="1"/>
  <c r="C1233" i="1"/>
  <c r="H1233" i="1" s="1"/>
  <c r="G1232" i="1"/>
  <c r="D1232" i="1"/>
  <c r="C1232" i="1"/>
  <c r="D1231" i="1"/>
  <c r="C1231" i="1"/>
  <c r="G1231" i="1" s="1"/>
  <c r="D1230" i="1"/>
  <c r="C1230" i="1"/>
  <c r="H1230" i="1" s="1"/>
  <c r="G1229" i="1"/>
  <c r="D1229" i="1"/>
  <c r="C1229" i="1"/>
  <c r="H1229" i="1" s="1"/>
  <c r="G1228" i="1"/>
  <c r="D1228" i="1"/>
  <c r="C1228" i="1"/>
  <c r="D1227" i="1"/>
  <c r="C1227" i="1"/>
  <c r="G1227" i="1" s="1"/>
  <c r="D1226" i="1"/>
  <c r="C1226" i="1"/>
  <c r="H1226" i="1" s="1"/>
  <c r="G1225" i="1"/>
  <c r="D1225" i="1"/>
  <c r="C1225" i="1"/>
  <c r="H1225" i="1" s="1"/>
  <c r="G1224" i="1"/>
  <c r="D1224" i="1"/>
  <c r="C1224" i="1"/>
  <c r="D1223" i="1"/>
  <c r="C1223" i="1"/>
  <c r="G1223" i="1" s="1"/>
  <c r="D1222" i="1"/>
  <c r="C1222" i="1"/>
  <c r="H1222" i="1" s="1"/>
  <c r="G1221" i="1"/>
  <c r="D1221" i="1"/>
  <c r="C1221" i="1"/>
  <c r="H1221" i="1" s="1"/>
  <c r="G1220" i="1"/>
  <c r="D1220" i="1"/>
  <c r="C1220" i="1"/>
  <c r="D1219" i="1"/>
  <c r="C1219" i="1"/>
  <c r="G1219" i="1" s="1"/>
  <c r="D1218" i="1"/>
  <c r="C1218" i="1"/>
  <c r="H1218" i="1" s="1"/>
  <c r="G1217" i="1"/>
  <c r="D1217" i="1"/>
  <c r="C1217" i="1"/>
  <c r="H1217" i="1" s="1"/>
  <c r="G1216" i="1"/>
  <c r="D1216" i="1"/>
  <c r="C1216" i="1"/>
  <c r="D1215" i="1"/>
  <c r="D1214" i="1"/>
  <c r="G1213" i="1"/>
  <c r="D1213" i="1"/>
  <c r="C1213" i="1"/>
  <c r="H1213" i="1" s="1"/>
  <c r="G1212" i="1"/>
  <c r="D1212" i="1"/>
  <c r="C1212" i="1"/>
  <c r="D1211" i="1"/>
  <c r="C1211" i="1"/>
  <c r="G1211" i="1" s="1"/>
  <c r="D1210" i="1"/>
  <c r="C1210" i="1"/>
  <c r="H1210" i="1" s="1"/>
  <c r="G1209" i="1"/>
  <c r="D1209" i="1"/>
  <c r="C1209" i="1"/>
  <c r="H1209" i="1" s="1"/>
  <c r="G1208" i="1"/>
  <c r="D1208" i="1"/>
  <c r="C1208" i="1"/>
  <c r="D1207" i="1"/>
  <c r="C1207" i="1"/>
  <c r="G1207" i="1" s="1"/>
  <c r="D1206" i="1"/>
  <c r="C1206" i="1"/>
  <c r="H1206" i="1" s="1"/>
  <c r="G1205" i="1"/>
  <c r="D1205" i="1"/>
  <c r="C1205" i="1"/>
  <c r="H1205" i="1" s="1"/>
  <c r="G1204" i="1"/>
  <c r="D1204" i="1"/>
  <c r="C1204" i="1"/>
  <c r="D1203" i="1"/>
  <c r="C1203" i="1"/>
  <c r="G1203" i="1" s="1"/>
  <c r="D1202" i="1"/>
  <c r="C1202" i="1"/>
  <c r="H1202" i="1" s="1"/>
  <c r="G1201" i="1"/>
  <c r="D1201" i="1"/>
  <c r="C1201" i="1"/>
  <c r="H1201" i="1" s="1"/>
  <c r="G1200" i="1"/>
  <c r="D1200" i="1"/>
  <c r="C1200" i="1"/>
  <c r="D1199" i="1"/>
  <c r="C1199" i="1"/>
  <c r="G1199" i="1" s="1"/>
  <c r="D1198" i="1"/>
  <c r="C1198" i="1"/>
  <c r="H1198" i="1" s="1"/>
  <c r="G1197" i="1"/>
  <c r="D1197" i="1"/>
  <c r="C1197" i="1"/>
  <c r="H1197" i="1" s="1"/>
  <c r="G1196" i="1"/>
  <c r="D1196" i="1"/>
  <c r="C1196" i="1"/>
  <c r="D1195" i="1"/>
  <c r="C1195" i="1"/>
  <c r="G1195" i="1" s="1"/>
  <c r="D1194" i="1"/>
  <c r="C1194" i="1"/>
  <c r="H1194" i="1" s="1"/>
  <c r="D1193" i="1"/>
  <c r="C1193" i="1"/>
  <c r="H1193" i="1" s="1"/>
  <c r="G1192" i="1"/>
  <c r="D1192" i="1"/>
  <c r="C1192" i="1"/>
  <c r="D1191" i="1"/>
  <c r="G1191" i="1" s="1"/>
  <c r="C1191" i="1"/>
  <c r="D1190" i="1"/>
  <c r="C1190" i="1"/>
  <c r="H1190" i="1" s="1"/>
  <c r="D1189" i="1"/>
  <c r="C1189" i="1"/>
  <c r="H1189" i="1" s="1"/>
  <c r="G1188" i="1"/>
  <c r="D1188" i="1"/>
  <c r="C1188" i="1"/>
  <c r="D1187" i="1"/>
  <c r="G1187" i="1" s="1"/>
  <c r="C1187" i="1"/>
  <c r="D1186" i="1"/>
  <c r="C1186" i="1"/>
  <c r="H1186" i="1" s="1"/>
  <c r="D1185" i="1"/>
  <c r="C1185" i="1"/>
  <c r="H1185" i="1" s="1"/>
  <c r="G1184" i="1"/>
  <c r="D1184" i="1"/>
  <c r="C1184" i="1"/>
  <c r="D1183" i="1"/>
  <c r="G1183" i="1" s="1"/>
  <c r="C1183" i="1"/>
  <c r="D1182" i="1"/>
  <c r="C1182" i="1"/>
  <c r="H1182" i="1" s="1"/>
  <c r="D1181" i="1"/>
  <c r="C1181" i="1"/>
  <c r="H1181" i="1" s="1"/>
  <c r="G1180" i="1"/>
  <c r="D1180" i="1"/>
  <c r="C1180" i="1"/>
  <c r="D1179" i="1"/>
  <c r="G1179" i="1" s="1"/>
  <c r="C1179" i="1"/>
  <c r="D1178" i="1"/>
  <c r="C1178" i="1"/>
  <c r="H1178" i="1" s="1"/>
  <c r="D1177" i="1"/>
  <c r="C1177" i="1"/>
  <c r="H1177" i="1" s="1"/>
  <c r="G1176" i="1"/>
  <c r="D1176" i="1"/>
  <c r="C1176" i="1"/>
  <c r="D1175" i="1"/>
  <c r="G1175" i="1" s="1"/>
  <c r="C1175" i="1"/>
  <c r="D1174" i="1"/>
  <c r="C1174" i="1"/>
  <c r="H1174" i="1" s="1"/>
  <c r="D1173" i="1"/>
  <c r="C1173" i="1"/>
  <c r="H1173" i="1" s="1"/>
  <c r="G1172" i="1"/>
  <c r="D1172" i="1"/>
  <c r="C1172" i="1"/>
  <c r="D1171" i="1"/>
  <c r="G1171" i="1" s="1"/>
  <c r="C1171" i="1"/>
  <c r="D1170" i="1"/>
  <c r="C1170" i="1"/>
  <c r="H1170" i="1" s="1"/>
  <c r="D1169" i="1"/>
  <c r="C1169" i="1"/>
  <c r="H1169" i="1" s="1"/>
  <c r="G1168" i="1"/>
  <c r="D1168" i="1"/>
  <c r="C1168" i="1"/>
  <c r="D1167" i="1"/>
  <c r="D1166" i="1"/>
  <c r="C1166" i="1"/>
  <c r="H1166" i="1" s="1"/>
  <c r="D1165" i="1"/>
  <c r="C1165" i="1"/>
  <c r="H1165" i="1" s="1"/>
  <c r="G1164" i="1"/>
  <c r="D1164" i="1"/>
  <c r="C1164" i="1"/>
  <c r="D1163" i="1"/>
  <c r="G1163" i="1" s="1"/>
  <c r="C1163" i="1"/>
  <c r="D1162" i="1"/>
  <c r="C1162" i="1"/>
  <c r="H1162" i="1" s="1"/>
  <c r="D1161" i="1"/>
  <c r="C1161" i="1"/>
  <c r="H1161" i="1" s="1"/>
  <c r="G1160" i="1"/>
  <c r="D1160" i="1"/>
  <c r="C1160" i="1"/>
  <c r="D1159" i="1"/>
  <c r="G1159" i="1" s="1"/>
  <c r="C1159" i="1"/>
  <c r="D1158" i="1"/>
  <c r="C1158" i="1"/>
  <c r="H1158" i="1" s="1"/>
  <c r="D1157" i="1"/>
  <c r="C1157" i="1"/>
  <c r="H1157" i="1" s="1"/>
  <c r="G1156" i="1"/>
  <c r="D1156" i="1"/>
  <c r="C1156" i="1"/>
  <c r="D1155" i="1"/>
  <c r="G1155" i="1" s="1"/>
  <c r="C1155" i="1"/>
  <c r="D1154" i="1"/>
  <c r="C1154" i="1"/>
  <c r="H1154" i="1" s="1"/>
  <c r="D1151" i="1"/>
  <c r="G1151" i="1" s="1"/>
  <c r="C1151" i="1"/>
  <c r="D1150" i="1"/>
  <c r="C1150" i="1"/>
  <c r="H1150" i="1" s="1"/>
  <c r="D1149" i="1"/>
  <c r="C1149" i="1"/>
  <c r="H1149" i="1" s="1"/>
  <c r="G1148" i="1"/>
  <c r="D1148" i="1"/>
  <c r="C1148" i="1"/>
  <c r="D1147" i="1"/>
  <c r="G1147" i="1" s="1"/>
  <c r="C1147" i="1"/>
  <c r="D1146" i="1"/>
  <c r="C1146" i="1"/>
  <c r="H1146" i="1" s="1"/>
  <c r="D1145" i="1"/>
  <c r="C1145" i="1"/>
  <c r="H1145" i="1" s="1"/>
  <c r="G1144" i="1"/>
  <c r="D1144" i="1"/>
  <c r="C1144" i="1"/>
  <c r="D1143" i="1"/>
  <c r="G1143" i="1" s="1"/>
  <c r="C1143" i="1"/>
  <c r="D1142" i="1"/>
  <c r="C1142" i="1"/>
  <c r="H1142" i="1" s="1"/>
  <c r="D1141" i="1"/>
  <c r="C1141" i="1"/>
  <c r="H1141" i="1" s="1"/>
  <c r="G1140" i="1"/>
  <c r="D1140" i="1"/>
  <c r="C1140" i="1"/>
  <c r="D1139" i="1"/>
  <c r="G1139" i="1" s="1"/>
  <c r="C1139" i="1"/>
  <c r="D1138" i="1"/>
  <c r="C1138" i="1"/>
  <c r="H1138" i="1" s="1"/>
  <c r="D1137" i="1"/>
  <c r="C1137" i="1"/>
  <c r="H1137" i="1" s="1"/>
  <c r="G1136" i="1"/>
  <c r="D1136" i="1"/>
  <c r="C1136" i="1"/>
  <c r="D1135" i="1"/>
  <c r="G1135" i="1" s="1"/>
  <c r="C1135" i="1"/>
  <c r="D1134" i="1"/>
  <c r="C1134" i="1"/>
  <c r="H1134" i="1" s="1"/>
  <c r="D1133" i="1"/>
  <c r="C1133" i="1"/>
  <c r="H1133" i="1" s="1"/>
  <c r="G1132" i="1"/>
  <c r="D1132" i="1"/>
  <c r="C1132" i="1"/>
  <c r="D1131" i="1"/>
  <c r="G1131" i="1" s="1"/>
  <c r="C1131" i="1"/>
  <c r="D1130" i="1"/>
  <c r="C1130" i="1"/>
  <c r="H1130" i="1" s="1"/>
  <c r="D1129" i="1"/>
  <c r="C1129" i="1"/>
  <c r="H1129" i="1" s="1"/>
  <c r="G1128" i="1"/>
  <c r="D1128" i="1"/>
  <c r="C1128" i="1"/>
  <c r="D1127" i="1"/>
  <c r="G1127" i="1" s="1"/>
  <c r="C1127" i="1"/>
  <c r="D1126" i="1"/>
  <c r="C1126" i="1"/>
  <c r="H1126" i="1" s="1"/>
  <c r="D1125" i="1"/>
  <c r="C1125" i="1"/>
  <c r="H1125" i="1" s="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C961" i="1"/>
  <c r="H961" i="1" s="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G823" i="1"/>
  <c r="D823" i="1"/>
  <c r="C823" i="1"/>
  <c r="H823" i="1" s="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C812" i="1"/>
  <c r="H811" i="1"/>
  <c r="G811"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D754" i="1"/>
  <c r="C754" i="1"/>
  <c r="H754" i="1" s="1"/>
  <c r="D753" i="1"/>
  <c r="C753" i="1"/>
  <c r="G753" i="1" s="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G735" i="1" s="1"/>
  <c r="H734" i="1"/>
  <c r="G734" i="1"/>
  <c r="D734" i="1"/>
  <c r="C734" i="1"/>
  <c r="H733" i="1"/>
  <c r="G733" i="1"/>
  <c r="D733" i="1"/>
  <c r="C733"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C658" i="1"/>
  <c r="H658" i="1" s="1"/>
  <c r="H657" i="1"/>
  <c r="G657" i="1"/>
  <c r="D657" i="1"/>
  <c r="C657" i="1"/>
  <c r="H656" i="1"/>
  <c r="G656" i="1"/>
  <c r="D656" i="1"/>
  <c r="C656" i="1"/>
  <c r="H655" i="1"/>
  <c r="G655" i="1"/>
  <c r="D655" i="1"/>
  <c r="C655" i="1"/>
  <c r="D654" i="1"/>
  <c r="G654" i="1" s="1"/>
  <c r="C654" i="1"/>
  <c r="H653" i="1"/>
  <c r="G653" i="1"/>
  <c r="D653" i="1"/>
  <c r="C653" i="1"/>
  <c r="H652" i="1"/>
  <c r="G652" i="1"/>
  <c r="D652" i="1"/>
  <c r="C652" i="1"/>
  <c r="H651" i="1"/>
  <c r="G651" i="1"/>
  <c r="D651" i="1"/>
  <c r="C651" i="1"/>
  <c r="H650" i="1"/>
  <c r="G650" i="1"/>
  <c r="D650" i="1"/>
  <c r="C650" i="1"/>
  <c r="H649" i="1"/>
  <c r="G649" i="1"/>
  <c r="D649" i="1"/>
  <c r="C649" i="1"/>
  <c r="D648" i="1"/>
  <c r="G648" i="1" s="1"/>
  <c r="C648" i="1"/>
  <c r="H648" i="1" s="1"/>
  <c r="H647" i="1"/>
  <c r="G647" i="1"/>
  <c r="D647" i="1"/>
  <c r="C647" i="1"/>
  <c r="D646" i="1"/>
  <c r="H646" i="1" s="1"/>
  <c r="C646" i="1"/>
  <c r="D645" i="1"/>
  <c r="H644" i="1"/>
  <c r="D644" i="1"/>
  <c r="C644" i="1"/>
  <c r="G644" i="1" s="1"/>
  <c r="D643" i="1"/>
  <c r="C643" i="1"/>
  <c r="H643" i="1" s="1"/>
  <c r="D642" i="1"/>
  <c r="H642" i="1" s="1"/>
  <c r="C642" i="1"/>
  <c r="H641" i="1"/>
  <c r="G641" i="1"/>
  <c r="D641" i="1"/>
  <c r="C641" i="1"/>
  <c r="H632" i="1"/>
  <c r="G632" i="1"/>
  <c r="D632" i="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D612" i="1"/>
  <c r="G612" i="1" s="1"/>
  <c r="C612" i="1"/>
  <c r="H611" i="1"/>
  <c r="D611" i="1"/>
  <c r="G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D587" i="1"/>
  <c r="G587" i="1" s="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G485" i="1" s="1"/>
  <c r="C485" i="1"/>
  <c r="D484" i="1"/>
  <c r="G484" i="1" s="1"/>
  <c r="C484" i="1"/>
  <c r="H484" i="1" s="1"/>
  <c r="H483" i="1"/>
  <c r="G483" i="1"/>
  <c r="D483" i="1"/>
  <c r="C483" i="1"/>
  <c r="H482" i="1"/>
  <c r="G482" i="1"/>
  <c r="D482" i="1"/>
  <c r="C482" i="1"/>
  <c r="H481" i="1"/>
  <c r="G481" i="1"/>
  <c r="D481" i="1"/>
  <c r="C481" i="1"/>
  <c r="H480" i="1"/>
  <c r="G480" i="1"/>
  <c r="D480" i="1"/>
  <c r="C480" i="1"/>
  <c r="H479" i="1"/>
  <c r="G479" i="1"/>
  <c r="D479" i="1"/>
  <c r="C479" i="1"/>
  <c r="D478" i="1"/>
  <c r="C478" i="1"/>
  <c r="H478"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2" i="1"/>
  <c r="G412" i="1" s="1"/>
  <c r="D411" i="1"/>
  <c r="C411" i="1"/>
  <c r="G411" i="1" s="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G366" i="1" s="1"/>
  <c r="C366" i="1"/>
  <c r="H366" i="1" s="1"/>
  <c r="D365" i="1"/>
  <c r="C365" i="1"/>
  <c r="G365" i="1" s="1"/>
  <c r="D364" i="1"/>
  <c r="C364" i="1"/>
  <c r="H364" i="1" s="1"/>
  <c r="D363" i="1"/>
  <c r="C363" i="1"/>
  <c r="G363" i="1" s="1"/>
  <c r="H362" i="1"/>
  <c r="G362" i="1"/>
  <c r="D362" i="1"/>
  <c r="C362" i="1"/>
  <c r="D361" i="1"/>
  <c r="C361" i="1"/>
  <c r="H360" i="1"/>
  <c r="G360" i="1"/>
  <c r="D360" i="1"/>
  <c r="C360" i="1"/>
  <c r="C359" i="1"/>
  <c r="D357" i="1"/>
  <c r="C357" i="1"/>
  <c r="H357" i="1" s="1"/>
  <c r="H356" i="1"/>
  <c r="G356" i="1"/>
  <c r="D356" i="1"/>
  <c r="C356" i="1"/>
  <c r="H355" i="1"/>
  <c r="G355" i="1"/>
  <c r="D355" i="1"/>
  <c r="C355" i="1"/>
  <c r="H354" i="1"/>
  <c r="G354" i="1"/>
  <c r="D354" i="1"/>
  <c r="C354" i="1"/>
  <c r="H353" i="1"/>
  <c r="G353" i="1"/>
  <c r="D353" i="1"/>
  <c r="C353" i="1"/>
  <c r="H352" i="1"/>
  <c r="G352" i="1"/>
  <c r="D352" i="1"/>
  <c r="C352" i="1"/>
  <c r="D351" i="1"/>
  <c r="C351" i="1"/>
  <c r="H351" i="1" s="1"/>
  <c r="H350" i="1"/>
  <c r="G350" i="1"/>
  <c r="D350" i="1"/>
  <c r="C350" i="1"/>
  <c r="H349" i="1"/>
  <c r="G349" i="1"/>
  <c r="D349" i="1"/>
  <c r="C349" i="1"/>
  <c r="H348" i="1"/>
  <c r="D348" i="1"/>
  <c r="G348" i="1" s="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D290" i="1"/>
  <c r="C290" i="1"/>
  <c r="H290" i="1" s="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C276" i="1"/>
  <c r="D275" i="1"/>
  <c r="C275" i="1"/>
  <c r="D274" i="1"/>
  <c r="H274" i="1" s="1"/>
  <c r="C274" i="1"/>
  <c r="H273" i="1"/>
  <c r="G273" i="1"/>
  <c r="D273" i="1"/>
  <c r="C273" i="1"/>
  <c r="H272" i="1"/>
  <c r="G272" i="1"/>
  <c r="D272" i="1"/>
  <c r="C272" i="1"/>
  <c r="H271" i="1"/>
  <c r="G271" i="1"/>
  <c r="D271" i="1"/>
  <c r="C271" i="1"/>
  <c r="H270" i="1"/>
  <c r="G270" i="1"/>
  <c r="D270" i="1"/>
  <c r="C270" i="1"/>
  <c r="D269" i="1"/>
  <c r="H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C261" i="1"/>
  <c r="G261" i="1" s="1"/>
  <c r="H260" i="1"/>
  <c r="G260" i="1"/>
  <c r="D260" i="1"/>
  <c r="C260" i="1"/>
  <c r="D259" i="1"/>
  <c r="H258" i="1"/>
  <c r="G258" i="1"/>
  <c r="D258" i="1"/>
  <c r="C258" i="1"/>
  <c r="H257" i="1"/>
  <c r="G257" i="1"/>
  <c r="D257" i="1"/>
  <c r="C257"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C237" i="1"/>
  <c r="G236" i="1"/>
  <c r="D236" i="1"/>
  <c r="C236" i="1"/>
  <c r="H236" i="1" s="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D228" i="1"/>
  <c r="C228" i="1"/>
  <c r="G228" i="1" s="1"/>
  <c r="G227" i="1"/>
  <c r="D227" i="1"/>
  <c r="C227" i="1"/>
  <c r="H227" i="1" s="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H218" i="1" s="1"/>
  <c r="H217" i="1"/>
  <c r="G217" i="1"/>
  <c r="D217" i="1"/>
  <c r="C217" i="1"/>
  <c r="H216" i="1"/>
  <c r="G216" i="1"/>
  <c r="D216" i="1"/>
  <c r="C216" i="1"/>
  <c r="D215" i="1"/>
  <c r="G215" i="1" s="1"/>
  <c r="C215" i="1"/>
  <c r="H214" i="1"/>
  <c r="G214" i="1"/>
  <c r="D214" i="1"/>
  <c r="C214" i="1"/>
  <c r="H213" i="1"/>
  <c r="G213" i="1"/>
  <c r="D213" i="1"/>
  <c r="C213" i="1"/>
  <c r="H212" i="1"/>
  <c r="G212" i="1"/>
  <c r="D212" i="1"/>
  <c r="C212" i="1"/>
  <c r="D211" i="1"/>
  <c r="D210" i="1"/>
  <c r="C210" i="1"/>
  <c r="H210" i="1" s="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D201" i="1"/>
  <c r="G201" i="1" s="1"/>
  <c r="C201" i="1"/>
  <c r="G200" i="1"/>
  <c r="D200" i="1"/>
  <c r="C200" i="1"/>
  <c r="H200" i="1" s="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C191" i="1"/>
  <c r="G191" i="1" s="1"/>
  <c r="H190" i="1"/>
  <c r="G190" i="1"/>
  <c r="D190" i="1"/>
  <c r="C190" i="1"/>
  <c r="D189" i="1"/>
  <c r="C189" i="1"/>
  <c r="D188" i="1"/>
  <c r="C188" i="1"/>
  <c r="D187" i="1"/>
  <c r="C187" i="1"/>
  <c r="G187" i="1" s="1"/>
  <c r="H186" i="1"/>
  <c r="G186" i="1"/>
  <c r="D186" i="1"/>
  <c r="C186" i="1"/>
  <c r="D185" i="1"/>
  <c r="C185" i="1"/>
  <c r="G185" i="1" s="1"/>
  <c r="D184" i="1"/>
  <c r="D183" i="1"/>
  <c r="C183" i="1"/>
  <c r="H183" i="1" s="1"/>
  <c r="D182" i="1"/>
  <c r="C182" i="1"/>
  <c r="D181" i="1"/>
  <c r="C181" i="1"/>
  <c r="G181" i="1" s="1"/>
  <c r="D180" i="1"/>
  <c r="C180" i="1"/>
  <c r="D179" i="1"/>
  <c r="C179" i="1"/>
  <c r="G179" i="1" s="1"/>
  <c r="D178" i="1"/>
  <c r="C178" i="1"/>
  <c r="D177" i="1"/>
  <c r="C177" i="1"/>
  <c r="D176" i="1"/>
  <c r="C176" i="1"/>
  <c r="D175" i="1"/>
  <c r="C175" i="1"/>
  <c r="D174" i="1"/>
  <c r="C174" i="1"/>
  <c r="H174" i="1" s="1"/>
  <c r="D173" i="1"/>
  <c r="C173" i="1"/>
  <c r="H172" i="1"/>
  <c r="G172" i="1"/>
  <c r="D172" i="1"/>
  <c r="C172" i="1"/>
  <c r="H171" i="1"/>
  <c r="G171" i="1"/>
  <c r="D171" i="1"/>
  <c r="C171" i="1"/>
  <c r="H170" i="1"/>
  <c r="G170" i="1"/>
  <c r="D170" i="1"/>
  <c r="C170" i="1"/>
  <c r="D169" i="1"/>
  <c r="H169" i="1" s="1"/>
  <c r="C169" i="1"/>
  <c r="D168" i="1"/>
  <c r="C168" i="1"/>
  <c r="H168" i="1" s="1"/>
  <c r="H167" i="1"/>
  <c r="D167" i="1"/>
  <c r="G167" i="1" s="1"/>
  <c r="C167" i="1"/>
  <c r="D166" i="1"/>
  <c r="C166" i="1"/>
  <c r="G166" i="1" s="1"/>
  <c r="D165" i="1"/>
  <c r="C165" i="1"/>
  <c r="D164" i="1"/>
  <c r="H164" i="1" s="1"/>
  <c r="C164" i="1"/>
  <c r="D163" i="1"/>
  <c r="C163" i="1"/>
  <c r="H163" i="1" s="1"/>
  <c r="D162" i="1"/>
  <c r="C162" i="1"/>
  <c r="H162" i="1" s="1"/>
  <c r="H161" i="1"/>
  <c r="G161" i="1"/>
  <c r="D161" i="1"/>
  <c r="C161" i="1"/>
  <c r="D160" i="1"/>
  <c r="C160" i="1"/>
  <c r="H158" i="1"/>
  <c r="G158" i="1"/>
  <c r="D158" i="1"/>
  <c r="C158" i="1"/>
  <c r="D157" i="1"/>
  <c r="C157" i="1"/>
  <c r="H157" i="1" s="1"/>
  <c r="D156" i="1"/>
  <c r="C156" i="1"/>
  <c r="H156" i="1" s="1"/>
  <c r="D155" i="1"/>
  <c r="C155" i="1"/>
  <c r="H155" i="1" s="1"/>
  <c r="H154" i="1"/>
  <c r="D154" i="1"/>
  <c r="C154" i="1"/>
  <c r="G154" i="1" s="1"/>
  <c r="H153" i="1"/>
  <c r="G153" i="1"/>
  <c r="D153" i="1"/>
  <c r="C153" i="1"/>
  <c r="H152" i="1"/>
  <c r="G152" i="1"/>
  <c r="D152" i="1"/>
  <c r="C152" i="1"/>
  <c r="H151" i="1"/>
  <c r="G151" i="1"/>
  <c r="D151" i="1"/>
  <c r="C151" i="1"/>
  <c r="D150" i="1"/>
  <c r="C150" i="1"/>
  <c r="G150" i="1" s="1"/>
  <c r="D149" i="1"/>
  <c r="C149" i="1"/>
  <c r="H149" i="1" s="1"/>
  <c r="D148" i="1"/>
  <c r="H146" i="1"/>
  <c r="G146" i="1"/>
  <c r="D146" i="1"/>
  <c r="C146"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C136" i="1"/>
  <c r="H136"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C121" i="1"/>
  <c r="D120" i="1"/>
  <c r="H119" i="1"/>
  <c r="G119" i="1"/>
  <c r="D119" i="1"/>
  <c r="C119" i="1"/>
  <c r="H118" i="1"/>
  <c r="D118" i="1"/>
  <c r="C118" i="1"/>
  <c r="G118" i="1" s="1"/>
  <c r="D117" i="1"/>
  <c r="H117" i="1" s="1"/>
  <c r="C117" i="1"/>
  <c r="G117" i="1" s="1"/>
  <c r="D116" i="1"/>
  <c r="G116" i="1" s="1"/>
  <c r="C116" i="1"/>
  <c r="H116" i="1" s="1"/>
  <c r="H115" i="1"/>
  <c r="G115" i="1"/>
  <c r="D115" i="1"/>
  <c r="C115" i="1"/>
  <c r="H114" i="1"/>
  <c r="G114" i="1"/>
  <c r="D114" i="1"/>
  <c r="C114" i="1"/>
  <c r="D113" i="1"/>
  <c r="C113" i="1"/>
  <c r="H113" i="1" s="1"/>
  <c r="H112" i="1"/>
  <c r="G112" i="1"/>
  <c r="D112" i="1"/>
  <c r="C112" i="1"/>
  <c r="D111" i="1"/>
  <c r="C111" i="1"/>
  <c r="G111" i="1" s="1"/>
  <c r="D110" i="1"/>
  <c r="C110" i="1"/>
  <c r="G110" i="1" s="1"/>
  <c r="H109" i="1"/>
  <c r="G109" i="1"/>
  <c r="D109" i="1"/>
  <c r="C109" i="1"/>
  <c r="D108" i="1"/>
  <c r="C108" i="1"/>
  <c r="H108" i="1" s="1"/>
  <c r="D107" i="1"/>
  <c r="C107" i="1"/>
  <c r="H107" i="1" s="1"/>
  <c r="D106" i="1"/>
  <c r="C106" i="1"/>
  <c r="D105" i="1"/>
  <c r="H105" i="1" s="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G93" i="1" s="1"/>
  <c r="H92" i="1"/>
  <c r="G92" i="1"/>
  <c r="D92" i="1"/>
  <c r="C92" i="1"/>
  <c r="H91" i="1"/>
  <c r="G91" i="1"/>
  <c r="D91" i="1"/>
  <c r="C91" i="1"/>
  <c r="H90" i="1"/>
  <c r="G90" i="1"/>
  <c r="D90" i="1"/>
  <c r="C90" i="1"/>
  <c r="D89" i="1"/>
  <c r="C89" i="1"/>
  <c r="D88" i="1"/>
  <c r="H88" i="1" s="1"/>
  <c r="C88"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D57" i="1"/>
  <c r="C57" i="1"/>
  <c r="G57" i="1" s="1"/>
  <c r="D56" i="1"/>
  <c r="C56" i="1"/>
  <c r="D55" i="1"/>
  <c r="C55" i="1"/>
  <c r="H55" i="1" s="1"/>
  <c r="H54" i="1"/>
  <c r="G54" i="1"/>
  <c r="D54" i="1"/>
  <c r="C54" i="1"/>
  <c r="H53" i="1"/>
  <c r="G53" i="1"/>
  <c r="D53" i="1"/>
  <c r="C53" i="1"/>
  <c r="H52" i="1"/>
  <c r="G52" i="1"/>
  <c r="D52" i="1"/>
  <c r="C52" i="1"/>
  <c r="H51" i="1"/>
  <c r="G51" i="1"/>
  <c r="D51" i="1"/>
  <c r="C51" i="1"/>
  <c r="H50" i="1"/>
  <c r="G50" i="1"/>
  <c r="D50" i="1"/>
  <c r="C50" i="1"/>
  <c r="D49" i="1"/>
  <c r="C49" i="1"/>
  <c r="H49" i="1" s="1"/>
  <c r="D48" i="1"/>
  <c r="C48" i="1"/>
  <c r="G48" i="1" s="1"/>
  <c r="D47" i="1"/>
  <c r="C47" i="1"/>
  <c r="H47" i="1" s="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G27" i="1" s="1"/>
  <c r="C27" i="1"/>
  <c r="H27" i="1" s="1"/>
  <c r="H26" i="1"/>
  <c r="G26" i="1"/>
  <c r="D26" i="1"/>
  <c r="C26" i="1"/>
  <c r="D25" i="1"/>
  <c r="C25" i="1"/>
  <c r="H25" i="1" s="1"/>
  <c r="D24" i="1"/>
  <c r="C24" i="1"/>
  <c r="G24" i="1" s="1"/>
  <c r="D23" i="1"/>
  <c r="C23" i="1"/>
  <c r="H23" i="1" s="1"/>
  <c r="H22" i="1"/>
  <c r="G22" i="1"/>
  <c r="D22" i="1"/>
  <c r="C22" i="1"/>
  <c r="H21" i="1"/>
  <c r="G21" i="1"/>
  <c r="D21" i="1"/>
  <c r="C21" i="1"/>
  <c r="D20" i="1"/>
  <c r="C20" i="1"/>
  <c r="H20" i="1" s="1"/>
  <c r="D19" i="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G11" i="1" s="1"/>
  <c r="H10" i="1"/>
  <c r="G10" i="1"/>
  <c r="D10" i="1"/>
  <c r="C10" i="1"/>
  <c r="H9" i="1"/>
  <c r="D9" i="1"/>
  <c r="G9" i="1" s="1"/>
  <c r="C9" i="1"/>
  <c r="H8" i="1"/>
  <c r="G8" i="1"/>
  <c r="D8" i="1"/>
  <c r="C8" i="1"/>
  <c r="H7" i="1"/>
  <c r="G7" i="1"/>
  <c r="D7" i="1"/>
  <c r="C7" i="1"/>
  <c r="H6" i="1"/>
  <c r="D6" i="1"/>
  <c r="C6" i="1"/>
  <c r="D5" i="1"/>
  <c r="C5" i="1"/>
  <c r="H5" i="1" s="1"/>
  <c r="D4" i="1"/>
  <c r="C4" i="1"/>
  <c r="D643" i="4" l="1"/>
  <c r="H405" i="1"/>
  <c r="H735" i="1"/>
  <c r="H753" i="1"/>
  <c r="G478" i="1"/>
  <c r="H365" i="1"/>
  <c r="G364" i="1"/>
  <c r="H361" i="1"/>
  <c r="H256" i="1"/>
  <c r="D252" i="4"/>
  <c r="H255" i="1"/>
  <c r="G211" i="1"/>
  <c r="G218" i="1"/>
  <c r="G198" i="1"/>
  <c r="H191" i="1"/>
  <c r="E45" i="9"/>
  <c r="B45" i="9" s="1"/>
  <c r="F221" i="9"/>
  <c r="G182" i="1"/>
  <c r="G180" i="1"/>
  <c r="F219" i="9"/>
  <c r="B219" i="9" s="1"/>
  <c r="H166" i="1"/>
  <c r="G163" i="1"/>
  <c r="G149" i="1"/>
  <c r="H150" i="1"/>
  <c r="G113" i="1"/>
  <c r="E37" i="9"/>
  <c r="B37" i="9" s="1"/>
  <c r="F216" i="9"/>
  <c r="H111" i="1"/>
  <c r="H93" i="1"/>
  <c r="H89" i="1"/>
  <c r="H79" i="1"/>
  <c r="H24" i="1"/>
  <c r="G20" i="1"/>
  <c r="H11" i="1"/>
  <c r="H1580" i="1"/>
  <c r="G1578" i="1"/>
  <c r="H1576" i="1"/>
  <c r="E53" i="9"/>
  <c r="B53" i="9" s="1"/>
  <c r="H732" i="1"/>
  <c r="G658" i="1"/>
  <c r="H198" i="1"/>
  <c r="H201" i="1"/>
  <c r="F202" i="4"/>
  <c r="G405" i="1"/>
  <c r="G413" i="1"/>
  <c r="F418" i="4"/>
  <c r="H654" i="1"/>
  <c r="G646" i="1"/>
  <c r="E274" i="9"/>
  <c r="G645" i="1"/>
  <c r="G642" i="1"/>
  <c r="F652" i="4"/>
  <c r="G1511" i="1"/>
  <c r="G1515" i="1"/>
  <c r="D24" i="8"/>
  <c r="C1499" i="1" s="1"/>
  <c r="G1499" i="1" s="1"/>
  <c r="C1501" i="1"/>
  <c r="H1501" i="1" s="1"/>
  <c r="G1507" i="1"/>
  <c r="G1503" i="1"/>
  <c r="H1499" i="1"/>
  <c r="G1502" i="1"/>
  <c r="D6" i="8"/>
  <c r="C1481" i="1" s="1"/>
  <c r="H1492" i="1"/>
  <c r="G1491" i="1"/>
  <c r="H1488" i="1"/>
  <c r="G1487" i="1"/>
  <c r="H1484" i="1"/>
  <c r="C1483" i="1"/>
  <c r="G1483" i="1" s="1"/>
  <c r="G1486" i="1"/>
  <c r="G961" i="1"/>
  <c r="G25" i="1"/>
  <c r="H809" i="1"/>
  <c r="E67" i="9"/>
  <c r="B67" i="9" s="1"/>
  <c r="H812" i="1"/>
  <c r="G732" i="1"/>
  <c r="E52" i="9"/>
  <c r="B52" i="9" s="1"/>
  <c r="F484" i="4"/>
  <c r="F490" i="4"/>
  <c r="H485" i="1"/>
  <c r="E363" i="4"/>
  <c r="D358" i="1" s="1"/>
  <c r="D359" i="1"/>
  <c r="H359" i="1" s="1"/>
  <c r="G359" i="1"/>
  <c r="G361" i="1"/>
  <c r="F364" i="4"/>
  <c r="F356" i="4"/>
  <c r="H276" i="1"/>
  <c r="H275" i="1"/>
  <c r="G269" i="1"/>
  <c r="G274" i="1"/>
  <c r="F264" i="4"/>
  <c r="G255" i="1"/>
  <c r="G256" i="1"/>
  <c r="F259" i="4"/>
  <c r="H237" i="1"/>
  <c r="G237" i="1"/>
  <c r="F252" i="4"/>
  <c r="C248" i="1"/>
  <c r="F231" i="4"/>
  <c r="F215" i="4"/>
  <c r="E57" i="9"/>
  <c r="B57" i="9" s="1"/>
  <c r="H215" i="1"/>
  <c r="F219" i="4"/>
  <c r="F224" i="9"/>
  <c r="E196" i="4"/>
  <c r="D192" i="1" s="1"/>
  <c r="F210" i="4"/>
  <c r="H184" i="1"/>
  <c r="G189" i="1"/>
  <c r="G188" i="1"/>
  <c r="F222" i="9"/>
  <c r="B222" i="9" s="1"/>
  <c r="F188" i="4"/>
  <c r="H182" i="1"/>
  <c r="H180" i="1"/>
  <c r="G173" i="1"/>
  <c r="G178" i="1"/>
  <c r="G177" i="1"/>
  <c r="G176" i="1"/>
  <c r="G175" i="1"/>
  <c r="G174" i="1"/>
  <c r="F177" i="4"/>
  <c r="G169" i="1"/>
  <c r="G165" i="1"/>
  <c r="F169" i="4"/>
  <c r="G164" i="1"/>
  <c r="H160" i="1"/>
  <c r="E163" i="4"/>
  <c r="D159" i="1" s="1"/>
  <c r="H135" i="1"/>
  <c r="H145" i="1"/>
  <c r="F139" i="4"/>
  <c r="H121" i="1"/>
  <c r="D121" i="1"/>
  <c r="H123" i="1"/>
  <c r="F120" i="4"/>
  <c r="F112" i="4"/>
  <c r="G106" i="1"/>
  <c r="G105" i="1"/>
  <c r="G103" i="1"/>
  <c r="F107" i="4"/>
  <c r="G89" i="1"/>
  <c r="G88" i="1"/>
  <c r="F91" i="4"/>
  <c r="H87" i="1"/>
  <c r="G79" i="1"/>
  <c r="E34" i="9"/>
  <c r="E26" i="9"/>
  <c r="F59" i="4"/>
  <c r="E50" i="4"/>
  <c r="D46" i="1" s="1"/>
  <c r="E25" i="9"/>
  <c r="B25" i="9" s="1"/>
  <c r="G56" i="1"/>
  <c r="F23" i="4"/>
  <c r="G6" i="1"/>
  <c r="E7" i="4"/>
  <c r="G4" i="1"/>
  <c r="G812" i="1"/>
  <c r="E225" i="9"/>
  <c r="B225" i="9" s="1"/>
  <c r="G809" i="1"/>
  <c r="G754" i="1"/>
  <c r="G711" i="1"/>
  <c r="E40" i="9"/>
  <c r="B40" i="9" s="1"/>
  <c r="E21" i="9"/>
  <c r="B21" i="9" s="1"/>
  <c r="B274" i="9"/>
  <c r="G643" i="1"/>
  <c r="H645" i="1"/>
  <c r="G631" i="1"/>
  <c r="H363" i="1"/>
  <c r="G351" i="1"/>
  <c r="G357" i="1"/>
  <c r="G290" i="1"/>
  <c r="C637" i="1"/>
  <c r="H411" i="1"/>
  <c r="H412" i="1"/>
  <c r="E273" i="9"/>
  <c r="B273" i="9" s="1"/>
  <c r="F416" i="4"/>
  <c r="D644" i="4"/>
  <c r="G275" i="1"/>
  <c r="G276" i="1"/>
  <c r="E69" i="9"/>
  <c r="B69" i="9" s="1"/>
  <c r="B224" i="9"/>
  <c r="G210" i="1"/>
  <c r="E56" i="9"/>
  <c r="B56" i="9" s="1"/>
  <c r="G207" i="1"/>
  <c r="G206" i="1"/>
  <c r="H189" i="1"/>
  <c r="H188" i="1"/>
  <c r="H187" i="1"/>
  <c r="G184" i="1"/>
  <c r="H185" i="1"/>
  <c r="B221" i="9"/>
  <c r="G183" i="1"/>
  <c r="H181" i="1"/>
  <c r="H179" i="1"/>
  <c r="H178" i="1"/>
  <c r="H177" i="1"/>
  <c r="H176" i="1"/>
  <c r="H175" i="1"/>
  <c r="H173" i="1"/>
  <c r="H165" i="1"/>
  <c r="D163" i="4"/>
  <c r="G168" i="1"/>
  <c r="G160" i="1"/>
  <c r="F164" i="4"/>
  <c r="G162" i="1"/>
  <c r="G157" i="1"/>
  <c r="G155" i="1"/>
  <c r="G156" i="1"/>
  <c r="F217" i="9"/>
  <c r="B217" i="9" s="1"/>
  <c r="G135" i="1"/>
  <c r="G145" i="1"/>
  <c r="G136" i="1"/>
  <c r="F140" i="4"/>
  <c r="G123" i="1"/>
  <c r="G121" i="1"/>
  <c r="B216" i="9"/>
  <c r="G108" i="1"/>
  <c r="H110" i="1"/>
  <c r="G107" i="1"/>
  <c r="H103" i="1"/>
  <c r="H106" i="1"/>
  <c r="G87" i="1"/>
  <c r="D82" i="4"/>
  <c r="G55" i="1"/>
  <c r="H56" i="1"/>
  <c r="G47" i="1"/>
  <c r="H48" i="1"/>
  <c r="G49" i="1"/>
  <c r="G19" i="1"/>
  <c r="G23" i="1"/>
  <c r="B213" i="9"/>
  <c r="H4" i="1"/>
  <c r="G5" i="1"/>
  <c r="D3" i="1"/>
  <c r="G1362" i="1"/>
  <c r="H1362" i="1"/>
  <c r="G1367" i="1"/>
  <c r="H1367" i="1"/>
  <c r="G1370" i="1"/>
  <c r="H1370" i="1"/>
  <c r="G1375" i="1"/>
  <c r="H1375" i="1"/>
  <c r="G1378" i="1"/>
  <c r="H1378" i="1"/>
  <c r="G1386" i="1"/>
  <c r="H1386" i="1"/>
  <c r="G1391" i="1"/>
  <c r="H1391" i="1"/>
  <c r="G1394" i="1"/>
  <c r="H1394" i="1"/>
  <c r="G1399" i="1"/>
  <c r="H1399" i="1"/>
  <c r="G1402" i="1"/>
  <c r="H1402" i="1"/>
  <c r="G1407" i="1"/>
  <c r="H1407" i="1"/>
  <c r="G1410" i="1"/>
  <c r="H1410" i="1"/>
  <c r="G1415" i="1"/>
  <c r="H1415" i="1"/>
  <c r="G1418" i="1"/>
  <c r="H1418" i="1"/>
  <c r="G1423" i="1"/>
  <c r="H1423" i="1"/>
  <c r="G1426" i="1"/>
  <c r="H1426" i="1"/>
  <c r="G1431" i="1"/>
  <c r="H1431" i="1"/>
  <c r="G1434" i="1"/>
  <c r="H1434" i="1"/>
  <c r="J1448" i="1"/>
  <c r="H1448" i="1"/>
  <c r="G1448" i="1"/>
  <c r="I1448" i="1" s="1"/>
  <c r="J1456" i="1"/>
  <c r="H1456" i="1"/>
  <c r="G1456" i="1"/>
  <c r="I1456" i="1" s="1"/>
  <c r="J1467" i="1"/>
  <c r="G1467" i="1"/>
  <c r="J1473" i="1"/>
  <c r="G1473" i="1"/>
  <c r="H1521" i="1"/>
  <c r="G1521" i="1"/>
  <c r="H1533" i="1"/>
  <c r="G1533" i="1"/>
  <c r="H1538" i="1"/>
  <c r="G1538" i="1"/>
  <c r="G1343" i="1"/>
  <c r="H1343" i="1"/>
  <c r="G1346" i="1"/>
  <c r="H1346" i="1"/>
  <c r="G1351" i="1"/>
  <c r="H1351" i="1"/>
  <c r="G1354" i="1"/>
  <c r="H1354" i="1"/>
  <c r="G1359" i="1"/>
  <c r="H1359" i="1"/>
  <c r="G1443" i="1"/>
  <c r="I1443" i="1" s="1"/>
  <c r="H1443" i="1"/>
  <c r="H1453" i="1"/>
  <c r="G1453" i="1"/>
  <c r="H1461" i="1"/>
  <c r="G1461" i="1"/>
  <c r="H1466" i="1"/>
  <c r="G1466" i="1"/>
  <c r="I1466" i="1" s="1"/>
  <c r="H1472" i="1"/>
  <c r="G1472" i="1"/>
  <c r="H1529" i="1"/>
  <c r="G1529" i="1"/>
  <c r="H1534" i="1"/>
  <c r="G1534" i="1"/>
  <c r="D106" i="4"/>
  <c r="E644" i="4"/>
  <c r="D638" i="1" s="1"/>
  <c r="E643" i="4"/>
  <c r="D637" i="1" s="1"/>
  <c r="G1126" i="1"/>
  <c r="H1128" i="1"/>
  <c r="G1130" i="1"/>
  <c r="H1132" i="1"/>
  <c r="G1134" i="1"/>
  <c r="H1136" i="1"/>
  <c r="G1138" i="1"/>
  <c r="H1140" i="1"/>
  <c r="G1142" i="1"/>
  <c r="H1144" i="1"/>
  <c r="G1146" i="1"/>
  <c r="H1148" i="1"/>
  <c r="G1150" i="1"/>
  <c r="G1154"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G1222"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G1336" i="1"/>
  <c r="H1338"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G1411" i="1"/>
  <c r="H1411" i="1"/>
  <c r="G1414" i="1"/>
  <c r="H1414" i="1"/>
  <c r="G1419" i="1"/>
  <c r="H1419" i="1"/>
  <c r="G1422" i="1"/>
  <c r="H1422" i="1"/>
  <c r="G1427" i="1"/>
  <c r="H1427" i="1"/>
  <c r="G1430" i="1"/>
  <c r="H1430" i="1"/>
  <c r="G1439" i="1"/>
  <c r="I1439" i="1" s="1"/>
  <c r="H1439" i="1"/>
  <c r="J1452" i="1"/>
  <c r="H1452" i="1"/>
  <c r="G1452" i="1"/>
  <c r="I1452" i="1" s="1"/>
  <c r="J1460" i="1"/>
  <c r="H1460" i="1"/>
  <c r="G1460" i="1"/>
  <c r="I1460" i="1" s="1"/>
  <c r="J1463" i="1"/>
  <c r="G1463" i="1"/>
  <c r="I1463" i="1" s="1"/>
  <c r="H1467" i="1"/>
  <c r="H1473" i="1"/>
  <c r="J1477" i="1"/>
  <c r="H1481" i="1"/>
  <c r="G1481" i="1"/>
  <c r="H1485" i="1"/>
  <c r="G1485" i="1"/>
  <c r="H1489" i="1"/>
  <c r="G1489" i="1"/>
  <c r="H1493" i="1"/>
  <c r="G1493" i="1"/>
  <c r="H1497" i="1"/>
  <c r="G1497" i="1"/>
  <c r="H1505" i="1"/>
  <c r="G1505" i="1"/>
  <c r="H1509" i="1"/>
  <c r="G1509" i="1"/>
  <c r="H1513" i="1"/>
  <c r="G1513" i="1"/>
  <c r="H1525" i="1"/>
  <c r="G1525" i="1"/>
  <c r="H1530" i="1"/>
  <c r="G1530" i="1"/>
  <c r="G1542" i="1"/>
  <c r="G1546" i="1"/>
  <c r="G1550" i="1"/>
  <c r="G1554" i="1"/>
  <c r="G1558" i="1"/>
  <c r="D50" i="4"/>
  <c r="F460" i="4"/>
  <c r="D459" i="4"/>
  <c r="D43" i="8"/>
  <c r="C1524" i="1"/>
  <c r="G1540" i="1"/>
  <c r="H1540" i="1"/>
  <c r="G1125" i="1"/>
  <c r="H1127" i="1"/>
  <c r="G1129" i="1"/>
  <c r="H1131" i="1"/>
  <c r="G1133" i="1"/>
  <c r="H1135" i="1"/>
  <c r="G1137" i="1"/>
  <c r="H1139" i="1"/>
  <c r="G1141" i="1"/>
  <c r="H1143" i="1"/>
  <c r="G1145" i="1"/>
  <c r="H1147" i="1"/>
  <c r="G1149" i="1"/>
  <c r="H1151" i="1"/>
  <c r="H1155" i="1"/>
  <c r="G1157" i="1"/>
  <c r="H1159" i="1"/>
  <c r="G1161" i="1"/>
  <c r="H1163" i="1"/>
  <c r="G1165" i="1"/>
  <c r="G1169" i="1"/>
  <c r="H1171" i="1"/>
  <c r="G1173" i="1"/>
  <c r="H1175" i="1"/>
  <c r="G1177" i="1"/>
  <c r="H1179" i="1"/>
  <c r="G1181" i="1"/>
  <c r="H1183" i="1"/>
  <c r="G1185" i="1"/>
  <c r="H1187" i="1"/>
  <c r="G1189" i="1"/>
  <c r="H1191" i="1"/>
  <c r="G1193" i="1"/>
  <c r="H1195" i="1"/>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G1339" i="1"/>
  <c r="H1339" i="1"/>
  <c r="G1342" i="1"/>
  <c r="H1342" i="1"/>
  <c r="G1347" i="1"/>
  <c r="H1347" i="1"/>
  <c r="G1350" i="1"/>
  <c r="H1350" i="1"/>
  <c r="G1355" i="1"/>
  <c r="H1355" i="1"/>
  <c r="G1358" i="1"/>
  <c r="H1358" i="1"/>
  <c r="J1442" i="1"/>
  <c r="H1442" i="1"/>
  <c r="I1442" i="1" s="1"/>
  <c r="I1446" i="1"/>
  <c r="H1449" i="1"/>
  <c r="G1449" i="1"/>
  <c r="I1449" i="1" s="1"/>
  <c r="H1454" i="1"/>
  <c r="G1454" i="1"/>
  <c r="H1457" i="1"/>
  <c r="G1457" i="1"/>
  <c r="I1457" i="1" s="1"/>
  <c r="H1462" i="1"/>
  <c r="G1462" i="1"/>
  <c r="H1526" i="1"/>
  <c r="G1526" i="1"/>
  <c r="H1537" i="1"/>
  <c r="G1537" i="1"/>
  <c r="E106" i="4"/>
  <c r="D102" i="1" s="1"/>
  <c r="D224" i="4"/>
  <c r="F529" i="4"/>
  <c r="F66" i="6"/>
  <c r="C1360" i="1"/>
  <c r="F352" i="4"/>
  <c r="D351" i="4"/>
  <c r="G292" i="9"/>
  <c r="E292" i="9" s="1"/>
  <c r="B292" i="9" s="1"/>
  <c r="F206" i="5"/>
  <c r="E35" i="6"/>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D1438" i="1"/>
  <c r="G1438" i="1" s="1"/>
  <c r="G1441" i="1"/>
  <c r="I1441" i="1" s="1"/>
  <c r="J1441" i="1"/>
  <c r="G1445" i="1"/>
  <c r="H1464" i="1"/>
  <c r="I1464" i="1" s="1"/>
  <c r="J1464" i="1"/>
  <c r="H1465" i="1"/>
  <c r="I1465" i="1" s="1"/>
  <c r="H1468" i="1"/>
  <c r="I1468" i="1" s="1"/>
  <c r="J1468" i="1"/>
  <c r="H1471" i="1"/>
  <c r="I1471" i="1" s="1"/>
  <c r="H1474" i="1"/>
  <c r="I1474" i="1" s="1"/>
  <c r="J1474" i="1"/>
  <c r="H1476" i="1"/>
  <c r="I1476" i="1" s="1"/>
  <c r="H1561" i="1"/>
  <c r="G1561" i="1"/>
  <c r="H1565" i="1"/>
  <c r="G1565" i="1"/>
  <c r="H1569" i="1"/>
  <c r="G1569" i="1"/>
  <c r="H1573" i="1"/>
  <c r="G1573" i="1"/>
  <c r="H1577" i="1"/>
  <c r="G1577" i="1"/>
  <c r="D7" i="4"/>
  <c r="F125" i="4"/>
  <c r="D124" i="4"/>
  <c r="F153" i="4"/>
  <c r="D152" i="4"/>
  <c r="D263" i="4"/>
  <c r="F300" i="4"/>
  <c r="D299" i="4"/>
  <c r="E351" i="4"/>
  <c r="G170" i="9"/>
  <c r="E170" i="9" s="1"/>
  <c r="B170" i="9" s="1"/>
  <c r="G210" i="9"/>
  <c r="E210" i="9" s="1"/>
  <c r="B210" i="9" s="1"/>
  <c r="E529" i="4"/>
  <c r="E567" i="4"/>
  <c r="D561" i="1" s="1"/>
  <c r="D580" i="4"/>
  <c r="F69" i="5"/>
  <c r="F259" i="5"/>
  <c r="D258" i="5"/>
  <c r="G176" i="9"/>
  <c r="E176" i="9" s="1"/>
  <c r="B176" i="9" s="1"/>
  <c r="G1344" i="1"/>
  <c r="G1348" i="1"/>
  <c r="G1352" i="1"/>
  <c r="G1356" i="1"/>
  <c r="G1364" i="1"/>
  <c r="G1368" i="1"/>
  <c r="G1372" i="1"/>
  <c r="G1376" i="1"/>
  <c r="G1380" i="1"/>
  <c r="G1384" i="1"/>
  <c r="G1388" i="1"/>
  <c r="G1392" i="1"/>
  <c r="G1396" i="1"/>
  <c r="G1400" i="1"/>
  <c r="G1404" i="1"/>
  <c r="G1412" i="1"/>
  <c r="G1416" i="1"/>
  <c r="G1420" i="1"/>
  <c r="G1424" i="1"/>
  <c r="G1428" i="1"/>
  <c r="G1432" i="1"/>
  <c r="I1440" i="1"/>
  <c r="I1444" i="1"/>
  <c r="H1447" i="1"/>
  <c r="I1447" i="1" s="1"/>
  <c r="J1447" i="1"/>
  <c r="H1451" i="1"/>
  <c r="I1451" i="1" s="1"/>
  <c r="J1451" i="1"/>
  <c r="H1455" i="1"/>
  <c r="I1455" i="1" s="1"/>
  <c r="J1455" i="1"/>
  <c r="H1459" i="1"/>
  <c r="I1459" i="1" s="1"/>
  <c r="J1459" i="1"/>
  <c r="H1477" i="1"/>
  <c r="G1477" i="1"/>
  <c r="I1477" i="1" s="1"/>
  <c r="H1479" i="1"/>
  <c r="G1479" i="1"/>
  <c r="I1479" i="1" s="1"/>
  <c r="H1541" i="1"/>
  <c r="G1541" i="1"/>
  <c r="H1545" i="1"/>
  <c r="G1545" i="1"/>
  <c r="H1549" i="1"/>
  <c r="G1549" i="1"/>
  <c r="H1553" i="1"/>
  <c r="G1553" i="1"/>
  <c r="H1557" i="1"/>
  <c r="G1557" i="1"/>
  <c r="F45" i="4"/>
  <c r="D44" i="4"/>
  <c r="F197" i="4"/>
  <c r="D196" i="4"/>
  <c r="E299" i="4"/>
  <c r="D363" i="4"/>
  <c r="D421" i="4"/>
  <c r="E515" i="4"/>
  <c r="G202" i="9"/>
  <c r="E202" i="9" s="1"/>
  <c r="B202" i="9" s="1"/>
  <c r="G194" i="9"/>
  <c r="E194" i="9" s="1"/>
  <c r="B194" i="9" s="1"/>
  <c r="G188" i="9"/>
  <c r="E188" i="9" s="1"/>
  <c r="B188" i="9" s="1"/>
  <c r="F13" i="5"/>
  <c r="D12" i="5"/>
  <c r="G206" i="9"/>
  <c r="E206" i="9" s="1"/>
  <c r="B206" i="9" s="1"/>
  <c r="E12" i="5"/>
  <c r="G289" i="9"/>
  <c r="E289" i="9" s="1"/>
  <c r="B289" i="9" s="1"/>
  <c r="F177" i="5"/>
  <c r="F239" i="5"/>
  <c r="D238" i="5"/>
  <c r="F6" i="6"/>
  <c r="D5" i="6"/>
  <c r="B34" i="9"/>
  <c r="B50" i="9"/>
  <c r="B66" i="9"/>
  <c r="B82" i="9"/>
  <c r="B98" i="9"/>
  <c r="B114" i="9"/>
  <c r="B166" i="9"/>
  <c r="B174" i="9"/>
  <c r="F516" i="4"/>
  <c r="D515" i="4"/>
  <c r="F568" i="4"/>
  <c r="D567" i="4"/>
  <c r="D528" i="4" s="1"/>
  <c r="E580" i="4"/>
  <c r="D574" i="1" s="1"/>
  <c r="F626" i="4"/>
  <c r="D625" i="4"/>
  <c r="G287" i="9"/>
  <c r="E287" i="9" s="1"/>
  <c r="B287" i="9" s="1"/>
  <c r="D146" i="5"/>
  <c r="F149" i="5"/>
  <c r="F191" i="5"/>
  <c r="D190" i="5"/>
  <c r="D176" i="5" s="1"/>
  <c r="E5" i="6"/>
  <c r="D35" i="6"/>
  <c r="D5" i="7"/>
  <c r="D42" i="8"/>
  <c r="G294" i="9" s="1"/>
  <c r="E294" i="9" s="1"/>
  <c r="B27" i="9"/>
  <c r="B43" i="9"/>
  <c r="B59" i="9"/>
  <c r="B75" i="9"/>
  <c r="B91" i="9"/>
  <c r="B107" i="9"/>
  <c r="B123" i="9"/>
  <c r="B180" i="9"/>
  <c r="G142" i="9"/>
  <c r="E142" i="9" s="1"/>
  <c r="B142" i="9" s="1"/>
  <c r="F603" i="4"/>
  <c r="G286" i="9"/>
  <c r="E286" i="9" s="1"/>
  <c r="B286" i="9" s="1"/>
  <c r="F88" i="5"/>
  <c r="D87" i="5"/>
  <c r="F90" i="6"/>
  <c r="D89" i="6"/>
  <c r="E114" i="6"/>
  <c r="B278" i="9"/>
  <c r="B26" i="9"/>
  <c r="B42" i="9"/>
  <c r="B58" i="9"/>
  <c r="B74" i="9"/>
  <c r="B90" i="9"/>
  <c r="B106" i="9"/>
  <c r="B122" i="9"/>
  <c r="B143" i="9"/>
  <c r="B147" i="9"/>
  <c r="B151" i="9"/>
  <c r="B155" i="9"/>
  <c r="B159" i="9"/>
  <c r="B288" i="9"/>
  <c r="I10" i="9"/>
  <c r="B146" i="9"/>
  <c r="B150" i="9"/>
  <c r="B154" i="9"/>
  <c r="B158" i="9"/>
  <c r="G165" i="9"/>
  <c r="F254" i="9"/>
  <c r="B254" i="9" s="1"/>
  <c r="F270" i="9"/>
  <c r="B270" i="9" s="1"/>
  <c r="E87" i="5"/>
  <c r="D1065" i="1" s="1"/>
  <c r="E176" i="5"/>
  <c r="M212" i="9"/>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B130" i="9"/>
  <c r="B134" i="9"/>
  <c r="B138" i="9"/>
  <c r="E145" i="9"/>
  <c r="B145" i="9" s="1"/>
  <c r="E149" i="9"/>
  <c r="B149" i="9" s="1"/>
  <c r="E153" i="9"/>
  <c r="B153" i="9" s="1"/>
  <c r="E157" i="9"/>
  <c r="B157" i="9" s="1"/>
  <c r="H164" i="9"/>
  <c r="H165" i="9"/>
  <c r="G167" i="9"/>
  <c r="E167" i="9" s="1"/>
  <c r="B167" i="9" s="1"/>
  <c r="G169" i="9"/>
  <c r="E169" i="9" s="1"/>
  <c r="B169" i="9" s="1"/>
  <c r="G171" i="9"/>
  <c r="E171" i="9" s="1"/>
  <c r="B171" i="9" s="1"/>
  <c r="G173" i="9"/>
  <c r="E173" i="9" s="1"/>
  <c r="B173" i="9" s="1"/>
  <c r="G175" i="9"/>
  <c r="E175" i="9" s="1"/>
  <c r="B175"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F218" i="9"/>
  <c r="B218" i="9" s="1"/>
  <c r="F226" i="9"/>
  <c r="B226" i="9" s="1"/>
  <c r="F242" i="9"/>
  <c r="B242" i="9" s="1"/>
  <c r="F258" i="9"/>
  <c r="B258" i="9" s="1"/>
  <c r="B285" i="9"/>
  <c r="B284" i="9"/>
  <c r="B220" i="9"/>
  <c r="B279" i="9"/>
  <c r="E283" i="9"/>
  <c r="B283" i="9" s="1"/>
  <c r="F643" i="4" l="1"/>
  <c r="G1501" i="1"/>
  <c r="H1483" i="1"/>
  <c r="G248" i="1"/>
  <c r="H248" i="1"/>
  <c r="E151" i="4"/>
  <c r="D147" i="1" s="1"/>
  <c r="F644" i="4"/>
  <c r="C638" i="1"/>
  <c r="H638" i="1" s="1"/>
  <c r="F163" i="4"/>
  <c r="C159" i="1"/>
  <c r="F82" i="4"/>
  <c r="C78" i="1"/>
  <c r="H22" i="3"/>
  <c r="F176" i="5"/>
  <c r="C1153" i="1"/>
  <c r="F528" i="4"/>
  <c r="C522" i="1"/>
  <c r="G297" i="9"/>
  <c r="E297" i="9" s="1"/>
  <c r="H29" i="3"/>
  <c r="C1436" i="1"/>
  <c r="F625" i="4"/>
  <c r="C619" i="1"/>
  <c r="D141" i="6"/>
  <c r="H24" i="3"/>
  <c r="F5" i="6"/>
  <c r="C1299" i="1"/>
  <c r="D990" i="1"/>
  <c r="E7" i="5"/>
  <c r="D420" i="4"/>
  <c r="D636" i="4" s="1"/>
  <c r="F421" i="4"/>
  <c r="C415" i="1"/>
  <c r="E350" i="4"/>
  <c r="D346" i="1"/>
  <c r="G20" i="9"/>
  <c r="H20" i="9"/>
  <c r="D151" i="4"/>
  <c r="F152" i="4"/>
  <c r="C148" i="1"/>
  <c r="D6" i="4"/>
  <c r="F7" i="4"/>
  <c r="C3" i="1"/>
  <c r="G1360" i="1"/>
  <c r="H1360" i="1"/>
  <c r="F224" i="4"/>
  <c r="C220" i="1"/>
  <c r="I35" i="3"/>
  <c r="C1518" i="1"/>
  <c r="F106" i="4"/>
  <c r="C102" i="1"/>
  <c r="H1438" i="1"/>
  <c r="F87" i="5"/>
  <c r="C1065" i="1"/>
  <c r="F35" i="6"/>
  <c r="H25" i="3"/>
  <c r="C1329" i="1"/>
  <c r="C509" i="1"/>
  <c r="F515" i="4"/>
  <c r="F363" i="4"/>
  <c r="C358" i="1"/>
  <c r="F44" i="4"/>
  <c r="C40" i="1"/>
  <c r="D68" i="5"/>
  <c r="E528" i="4"/>
  <c r="D523" i="1"/>
  <c r="D298" i="4"/>
  <c r="F299" i="4"/>
  <c r="C294" i="1"/>
  <c r="F459" i="4"/>
  <c r="C453" i="1"/>
  <c r="H637" i="1"/>
  <c r="G637" i="1"/>
  <c r="I1467" i="1"/>
  <c r="E164" i="9"/>
  <c r="B164" i="9" s="1"/>
  <c r="I27" i="3"/>
  <c r="D1408" i="1"/>
  <c r="K1432" i="9"/>
  <c r="G295" i="9"/>
  <c r="E295" i="9" s="1"/>
  <c r="B295" i="9" s="1"/>
  <c r="I34" i="3"/>
  <c r="C1517" i="1"/>
  <c r="I24" i="3"/>
  <c r="E141" i="6"/>
  <c r="G299" i="9" s="1"/>
  <c r="E299" i="9" s="1"/>
  <c r="D1299" i="1"/>
  <c r="F146" i="5"/>
  <c r="C1124" i="1"/>
  <c r="D237" i="5"/>
  <c r="C1215" i="1"/>
  <c r="F238" i="5"/>
  <c r="F12" i="5"/>
  <c r="D7" i="5"/>
  <c r="C990" i="1"/>
  <c r="E298" i="4"/>
  <c r="D294" i="1"/>
  <c r="C120" i="1"/>
  <c r="F124" i="4"/>
  <c r="D350" i="4"/>
  <c r="C346" i="1"/>
  <c r="F351" i="4"/>
  <c r="I1462" i="1"/>
  <c r="I1472" i="1"/>
  <c r="I1473" i="1"/>
  <c r="E6" i="4"/>
  <c r="I22" i="3"/>
  <c r="E175" i="5"/>
  <c r="D1152" i="1" s="1"/>
  <c r="D1153" i="1"/>
  <c r="E165" i="9"/>
  <c r="B165" i="9" s="1"/>
  <c r="F89" i="6"/>
  <c r="C1383" i="1"/>
  <c r="B294" i="9"/>
  <c r="G291" i="9"/>
  <c r="E291" i="9" s="1"/>
  <c r="B291" i="9" s="1"/>
  <c r="F190" i="5"/>
  <c r="C1167" i="1"/>
  <c r="F567" i="4"/>
  <c r="C561" i="1"/>
  <c r="E68" i="5"/>
  <c r="D509" i="1"/>
  <c r="E420" i="4"/>
  <c r="F196" i="4"/>
  <c r="C192" i="1"/>
  <c r="F258" i="5"/>
  <c r="C1235" i="1"/>
  <c r="F580" i="4"/>
  <c r="C574" i="1"/>
  <c r="F263" i="4"/>
  <c r="C259" i="1"/>
  <c r="I25" i="3"/>
  <c r="D1329" i="1"/>
  <c r="G1524" i="1"/>
  <c r="H1524" i="1"/>
  <c r="F50" i="4"/>
  <c r="C46" i="1"/>
  <c r="G638" i="1" l="1"/>
  <c r="E289" i="4"/>
  <c r="E291" i="4" s="1"/>
  <c r="D287" i="1" s="1"/>
  <c r="I17" i="3"/>
  <c r="E293" i="9"/>
  <c r="H159" i="1"/>
  <c r="G159" i="1"/>
  <c r="G78" i="1"/>
  <c r="H78" i="1"/>
  <c r="E298" i="9"/>
  <c r="B299" i="9"/>
  <c r="F636" i="4"/>
  <c r="C630" i="1"/>
  <c r="H259" i="1"/>
  <c r="G259" i="1"/>
  <c r="H1235" i="1"/>
  <c r="G1235" i="1"/>
  <c r="E635" i="4"/>
  <c r="D629" i="1" s="1"/>
  <c r="D414" i="1"/>
  <c r="I16" i="3"/>
  <c r="E412" i="4"/>
  <c r="D2" i="1"/>
  <c r="F350" i="4"/>
  <c r="D408" i="4"/>
  <c r="C345" i="1"/>
  <c r="E407" i="4"/>
  <c r="D402" i="1" s="1"/>
  <c r="D293" i="1"/>
  <c r="H1517" i="1"/>
  <c r="G1517" i="1"/>
  <c r="H11" i="3"/>
  <c r="H1408" i="1"/>
  <c r="G1408" i="1"/>
  <c r="H523" i="1"/>
  <c r="G523" i="1"/>
  <c r="H509" i="1"/>
  <c r="G509" i="1"/>
  <c r="H1065" i="1"/>
  <c r="G1065" i="1"/>
  <c r="H17" i="3"/>
  <c r="D289" i="4"/>
  <c r="D290" i="4" s="1"/>
  <c r="F151" i="4"/>
  <c r="C147" i="1"/>
  <c r="E408" i="4"/>
  <c r="D403" i="1" s="1"/>
  <c r="D345" i="1"/>
  <c r="E6" i="5"/>
  <c r="I20" i="3"/>
  <c r="D985" i="1"/>
  <c r="H1167" i="1"/>
  <c r="G1167" i="1"/>
  <c r="H990" i="1"/>
  <c r="G990" i="1"/>
  <c r="H1215" i="1"/>
  <c r="G1215" i="1"/>
  <c r="G294" i="1"/>
  <c r="H294" i="1"/>
  <c r="E636" i="4"/>
  <c r="D630" i="1" s="1"/>
  <c r="D522" i="1"/>
  <c r="H522" i="1" s="1"/>
  <c r="H358" i="1"/>
  <c r="G358" i="1"/>
  <c r="H1329" i="1"/>
  <c r="G1329" i="1"/>
  <c r="H1518" i="1"/>
  <c r="G1518" i="1"/>
  <c r="D412" i="4"/>
  <c r="F6" i="4"/>
  <c r="H16" i="3"/>
  <c r="C2" i="1"/>
  <c r="G415" i="1"/>
  <c r="H415" i="1"/>
  <c r="G1436" i="1"/>
  <c r="H1436" i="1"/>
  <c r="G561" i="1"/>
  <c r="H561" i="1"/>
  <c r="G46" i="1"/>
  <c r="H46" i="1"/>
  <c r="H574" i="1"/>
  <c r="G574" i="1"/>
  <c r="G192" i="1"/>
  <c r="H192" i="1"/>
  <c r="I21" i="3"/>
  <c r="D1046" i="1"/>
  <c r="G1383" i="1"/>
  <c r="H1383" i="1"/>
  <c r="G120" i="1"/>
  <c r="H120" i="1"/>
  <c r="F7" i="5"/>
  <c r="D6" i="5"/>
  <c r="H20" i="3"/>
  <c r="C985" i="1"/>
  <c r="F237" i="5"/>
  <c r="H23" i="3"/>
  <c r="C1214" i="1"/>
  <c r="I28" i="3"/>
  <c r="D1435" i="1"/>
  <c r="F68" i="5"/>
  <c r="H21" i="3"/>
  <c r="C1046" i="1"/>
  <c r="H148" i="1"/>
  <c r="G148" i="1"/>
  <c r="E20" i="9"/>
  <c r="H1299" i="1"/>
  <c r="H9" i="3"/>
  <c r="G1299" i="1"/>
  <c r="F141" i="6"/>
  <c r="H28" i="3"/>
  <c r="C1435" i="1"/>
  <c r="D175" i="5"/>
  <c r="G346" i="1"/>
  <c r="H346" i="1"/>
  <c r="H1124" i="1"/>
  <c r="G1124" i="1"/>
  <c r="H453" i="1"/>
  <c r="G453" i="1"/>
  <c r="D407" i="4"/>
  <c r="C293" i="1"/>
  <c r="F298" i="4"/>
  <c r="H40" i="1"/>
  <c r="G40" i="1"/>
  <c r="G102" i="1"/>
  <c r="H102" i="1"/>
  <c r="H220" i="1"/>
  <c r="G220" i="1"/>
  <c r="G3" i="1"/>
  <c r="H3" i="1"/>
  <c r="F420" i="4"/>
  <c r="D635" i="4"/>
  <c r="C414" i="1"/>
  <c r="H619" i="1"/>
  <c r="G619" i="1"/>
  <c r="B297" i="9"/>
  <c r="E296" i="9"/>
  <c r="I10" i="3" s="1"/>
  <c r="H1153" i="1"/>
  <c r="G1153" i="1"/>
  <c r="D285" i="1" l="1"/>
  <c r="E413" i="4"/>
  <c r="D408" i="1" s="1"/>
  <c r="E290" i="4"/>
  <c r="D286" i="1" s="1"/>
  <c r="I9" i="3"/>
  <c r="K3" i="9"/>
  <c r="C286" i="1"/>
  <c r="G522" i="1"/>
  <c r="H276" i="9"/>
  <c r="D984" i="1"/>
  <c r="H345" i="1"/>
  <c r="G345" i="1"/>
  <c r="E639" i="4"/>
  <c r="D407" i="1"/>
  <c r="H630" i="1"/>
  <c r="G630" i="1"/>
  <c r="H1046" i="1"/>
  <c r="G1046" i="1"/>
  <c r="H985" i="1"/>
  <c r="G985" i="1"/>
  <c r="D291" i="4"/>
  <c r="F289" i="4"/>
  <c r="D413" i="4"/>
  <c r="D414" i="4" s="1"/>
  <c r="C285" i="1"/>
  <c r="F408" i="4"/>
  <c r="C403" i="1"/>
  <c r="F635" i="4"/>
  <c r="C629" i="1"/>
  <c r="F407" i="4"/>
  <c r="C402" i="1"/>
  <c r="G1435" i="1"/>
  <c r="H1435" i="1"/>
  <c r="E19" i="9"/>
  <c r="B20" i="9"/>
  <c r="H1214" i="1"/>
  <c r="G1214" i="1"/>
  <c r="H414" i="1"/>
  <c r="G414" i="1"/>
  <c r="H293" i="1"/>
  <c r="G293" i="1"/>
  <c r="F175" i="5"/>
  <c r="C1152" i="1"/>
  <c r="G282" i="9"/>
  <c r="E282" i="9" s="1"/>
  <c r="B282" i="9" s="1"/>
  <c r="F6" i="5"/>
  <c r="G276" i="9"/>
  <c r="E276" i="9" s="1"/>
  <c r="C984" i="1"/>
  <c r="G2" i="1"/>
  <c r="H2" i="1"/>
  <c r="D639" i="4"/>
  <c r="F412" i="4"/>
  <c r="C407" i="1"/>
  <c r="H147" i="1"/>
  <c r="G147" i="1"/>
  <c r="N3" i="9"/>
  <c r="I11" i="3"/>
  <c r="E415" i="4"/>
  <c r="D410" i="1" s="1"/>
  <c r="E640" i="4" l="1"/>
  <c r="E642" i="4" s="1"/>
  <c r="E414" i="4"/>
  <c r="D409" i="1" s="1"/>
  <c r="F290" i="4"/>
  <c r="D634" i="1"/>
  <c r="F639" i="4"/>
  <c r="C633" i="1"/>
  <c r="H8" i="3"/>
  <c r="H984" i="1"/>
  <c r="G984" i="1"/>
  <c r="H1152" i="1"/>
  <c r="G1152" i="1"/>
  <c r="H402" i="1"/>
  <c r="G402" i="1"/>
  <c r="H403" i="1"/>
  <c r="G403" i="1"/>
  <c r="H286" i="1"/>
  <c r="G286" i="1"/>
  <c r="H407" i="1"/>
  <c r="G407" i="1"/>
  <c r="F291" i="4"/>
  <c r="C287" i="1"/>
  <c r="E275" i="9"/>
  <c r="B276" i="9"/>
  <c r="F414" i="4"/>
  <c r="C409" i="1"/>
  <c r="H629" i="1"/>
  <c r="G629" i="1"/>
  <c r="G285" i="1"/>
  <c r="H285" i="1"/>
  <c r="E641" i="4"/>
  <c r="D633" i="1"/>
  <c r="D640" i="4"/>
  <c r="F413" i="4"/>
  <c r="D415" i="4"/>
  <c r="C408" i="1"/>
  <c r="F415" i="4" l="1"/>
  <c r="C410" i="1"/>
  <c r="H409" i="1"/>
  <c r="G409" i="1"/>
  <c r="G287" i="1"/>
  <c r="H287" i="1"/>
  <c r="H408" i="1"/>
  <c r="G408" i="1"/>
  <c r="E645" i="4"/>
  <c r="D635" i="1"/>
  <c r="D642" i="4"/>
  <c r="F640" i="4"/>
  <c r="C634" i="1"/>
  <c r="D641" i="4"/>
  <c r="M3" i="9"/>
  <c r="I8" i="3"/>
  <c r="H633" i="1"/>
  <c r="G633" i="1"/>
  <c r="E646" i="4"/>
  <c r="D636" i="1"/>
  <c r="I19" i="3" l="1"/>
  <c r="D640" i="1"/>
  <c r="F642" i="4"/>
  <c r="D646" i="4"/>
  <c r="C636" i="1"/>
  <c r="D645" i="4"/>
  <c r="F641" i="4"/>
  <c r="C635" i="1"/>
  <c r="H634" i="1"/>
  <c r="G634" i="1"/>
  <c r="I18" i="3"/>
  <c r="D639" i="1"/>
  <c r="H410" i="1"/>
  <c r="G410" i="1"/>
  <c r="F646" i="4" l="1"/>
  <c r="H19" i="3"/>
  <c r="C640" i="1"/>
  <c r="H7" i="3" s="1"/>
  <c r="H635" i="1"/>
  <c r="G635" i="1"/>
  <c r="H18" i="3"/>
  <c r="F645" i="4"/>
  <c r="C639" i="1"/>
  <c r="H636" i="1"/>
  <c r="G636" i="1"/>
  <c r="H640" i="1" l="1"/>
  <c r="G640" i="1"/>
  <c r="J3" i="9"/>
  <c r="I7" i="3"/>
  <c r="H639" i="1"/>
  <c r="G639" i="1"/>
  <c r="M272" i="9" l="1"/>
  <c r="L272" i="9"/>
  <c r="H18" i="9"/>
  <c r="H15" i="9"/>
  <c r="K8" i="9"/>
  <c r="K6" i="9"/>
  <c r="G18" i="9"/>
  <c r="E18" i="9" s="1"/>
  <c r="B18" i="9" s="1"/>
  <c r="H16" i="9"/>
  <c r="I12" i="9"/>
  <c r="G16" i="9"/>
  <c r="K7" i="9"/>
  <c r="J5" i="9"/>
  <c r="M15" i="9"/>
  <c r="I13" i="9"/>
  <c r="G17" i="9"/>
  <c r="H17" i="9"/>
  <c r="I9" i="9"/>
  <c r="J13" i="9"/>
  <c r="J10" i="9"/>
  <c r="K5" i="9"/>
  <c r="I6" i="9"/>
  <c r="K10" i="9"/>
  <c r="J17" i="9"/>
  <c r="M16" i="9"/>
  <c r="L16" i="9"/>
  <c r="K9" i="9"/>
  <c r="J7" i="9"/>
  <c r="K11" i="9"/>
  <c r="L15" i="9"/>
  <c r="F15" i="9" s="1"/>
  <c r="J11" i="9"/>
  <c r="I17" i="9"/>
  <c r="K13" i="9"/>
  <c r="I7" i="9"/>
  <c r="J8" i="9"/>
  <c r="K12" i="9"/>
  <c r="I8" i="9"/>
  <c r="J12" i="9"/>
  <c r="I11" i="9"/>
  <c r="J6" i="9"/>
  <c r="I5" i="9"/>
  <c r="J9" i="9"/>
  <c r="G15" i="9"/>
  <c r="E5" i="9" l="1"/>
  <c r="E15" i="9"/>
  <c r="B15" i="9" s="1"/>
  <c r="E11" i="9"/>
  <c r="B11" i="9" s="1"/>
  <c r="E7" i="9"/>
  <c r="B7" i="9" s="1"/>
  <c r="F272" i="9"/>
  <c r="B272" i="9" s="1"/>
  <c r="E6" i="9"/>
  <c r="B6" i="9" s="1"/>
  <c r="E16" i="9"/>
  <c r="F16" i="9"/>
  <c r="F14" i="9" s="1"/>
  <c r="B5" i="9"/>
  <c r="E8" i="9"/>
  <c r="B8" i="9" s="1"/>
  <c r="E9" i="9"/>
  <c r="B9" i="9" s="1"/>
  <c r="E10" i="9"/>
  <c r="B10" i="9" s="1"/>
  <c r="E17" i="9"/>
  <c r="B17" i="9" s="1"/>
  <c r="E13" i="9"/>
  <c r="B13" i="9" s="1"/>
  <c r="E12" i="9"/>
  <c r="B12" i="9" s="1"/>
  <c r="F19" i="9" l="1"/>
  <c r="F3" i="9" s="1"/>
  <c r="B16" i="9"/>
  <c r="E4" i="9"/>
  <c r="E14"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<sst xmlns="http://schemas.openxmlformats.org/spreadsheetml/2006/main" count="4311" uniqueCount="3392">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</sst>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4" fontId="6"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2475654.7499999995</v>
      </c>
      <c r="D2" s="6">
        <f>'PR-RAS'!E6</f>
        <v>2838265.42</v>
      </c>
      <c r="E2" s="6">
        <v>0</v>
      </c>
      <c r="F2" s="6">
        <v>0</v>
      </c>
      <c r="G2" s="7">
        <f t="shared" ref="G2:G264" si="0">(B2/1000)*(C2*1+D2*2)</f>
        <v>8152.18559</v>
      </c>
      <c r="H2" s="7">
        <f t="shared" ref="H2:H264" si="1">ABS(C2-ROUND(C2,0))+ABS(D2-ROUND(D2,0))</f>
        <v>0.67000000039115548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1234897.9199999999</v>
      </c>
      <c r="D3" s="1">
        <f>'PR-RAS'!E7</f>
        <v>1642996.1999999997</v>
      </c>
      <c r="E3" s="1">
        <v>0</v>
      </c>
      <c r="F3" s="1">
        <v>0</v>
      </c>
      <c r="G3" s="2">
        <f t="shared" si="0"/>
        <v>9041.780639999999</v>
      </c>
      <c r="H3" s="2">
        <f t="shared" si="1"/>
        <v>0.27999999979510903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1169233.8199999998</v>
      </c>
      <c r="D4" s="1">
        <f>'PR-RAS'!E8</f>
        <v>1575011.64</v>
      </c>
      <c r="E4" s="1">
        <v>0</v>
      </c>
      <c r="F4" s="1">
        <v>0</v>
      </c>
      <c r="G4" s="2">
        <f t="shared" si="0"/>
        <v>12957.771299999999</v>
      </c>
      <c r="H4" s="2">
        <f t="shared" si="1"/>
        <v>0.54000000027008355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1530411.19</v>
      </c>
      <c r="D5" s="1">
        <f>'PR-RAS'!E9</f>
        <v>1818795.7</v>
      </c>
      <c r="E5" s="1">
        <v>0</v>
      </c>
      <c r="F5" s="1">
        <v>0</v>
      </c>
      <c r="G5" s="2">
        <f t="shared" si="0"/>
        <v>20672.01036</v>
      </c>
      <c r="H5" s="2">
        <f t="shared" si="1"/>
        <v>0.48999999999068677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135606.51</v>
      </c>
      <c r="D6" s="1">
        <f>'PR-RAS'!E10</f>
        <v>213907.03</v>
      </c>
      <c r="E6" s="1">
        <v>0</v>
      </c>
      <c r="F6" s="1">
        <v>0</v>
      </c>
      <c r="G6" s="2">
        <f t="shared" si="0"/>
        <v>2817.1028500000002</v>
      </c>
      <c r="H6" s="2">
        <f t="shared" si="1"/>
        <v>0.51999999998952262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496783.88</v>
      </c>
      <c r="D11" s="1">
        <f>'PR-RAS'!E15</f>
        <v>457691.09</v>
      </c>
      <c r="E11" s="1">
        <v>0</v>
      </c>
      <c r="F11" s="1">
        <v>0</v>
      </c>
      <c r="G11" s="2">
        <f t="shared" si="0"/>
        <v>14121.660600000001</v>
      </c>
      <c r="H11" s="2">
        <f t="shared" si="1"/>
        <v>0.21000000002095476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65404.070000000007</v>
      </c>
      <c r="D19" s="1">
        <f>'PR-RAS'!E23</f>
        <v>65827.87</v>
      </c>
      <c r="E19" s="1">
        <v>0</v>
      </c>
      <c r="F19" s="1">
        <v>0</v>
      </c>
      <c r="G19" s="2">
        <f t="shared" si="0"/>
        <v>3547.0765799999995</v>
      </c>
      <c r="H19" s="2">
        <f t="shared" si="1"/>
        <v>0.20000000001164153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54676.98</v>
      </c>
      <c r="D20" s="1">
        <f>'PR-RAS'!E24</f>
        <v>54602.86</v>
      </c>
      <c r="E20" s="1">
        <v>0</v>
      </c>
      <c r="F20" s="1">
        <v>0</v>
      </c>
      <c r="G20" s="2">
        <f t="shared" si="0"/>
        <v>3113.7713000000003</v>
      </c>
      <c r="H20" s="2">
        <f t="shared" si="1"/>
        <v>0.1599999999962165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10727.09</v>
      </c>
      <c r="D23" s="1">
        <f>'PR-RAS'!E27</f>
        <v>11225.01</v>
      </c>
      <c r="E23" s="1">
        <v>0</v>
      </c>
      <c r="F23" s="1">
        <v>0</v>
      </c>
      <c r="G23" s="2">
        <f t="shared" si="0"/>
        <v>729.89641999999992</v>
      </c>
      <c r="H23" s="2">
        <f t="shared" si="1"/>
        <v>0.1000000000003638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260.02999999999997</v>
      </c>
      <c r="D25" s="1">
        <f>'PR-RAS'!E29</f>
        <v>2156.69</v>
      </c>
      <c r="E25" s="1">
        <v>0</v>
      </c>
      <c r="F25" s="1">
        <v>0</v>
      </c>
      <c r="G25" s="2">
        <f t="shared" si="0"/>
        <v>109.76183999999999</v>
      </c>
      <c r="H25" s="2">
        <f t="shared" si="1"/>
        <v>0.33999999999991815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260.02999999999997</v>
      </c>
      <c r="D27" s="1">
        <f>'PR-RAS'!E31</f>
        <v>2156.69</v>
      </c>
      <c r="E27" s="1">
        <v>0</v>
      </c>
      <c r="F27" s="1">
        <v>0</v>
      </c>
      <c r="G27" s="2">
        <f t="shared" si="0"/>
        <v>118.90866</v>
      </c>
      <c r="H27" s="2">
        <f t="shared" si="1"/>
        <v>0.33999999999991815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931834.94</v>
      </c>
      <c r="D46" s="1">
        <f>'PR-RAS'!E50</f>
        <v>735299.46</v>
      </c>
      <c r="E46" s="1">
        <v>0</v>
      </c>
      <c r="F46" s="1">
        <v>0</v>
      </c>
      <c r="G46" s="2">
        <f t="shared" si="0"/>
        <v>108109.52369999999</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931834.94</v>
      </c>
      <c r="D55" s="1">
        <f>'PR-RAS'!E59</f>
        <v>735299.46</v>
      </c>
      <c r="E55" s="1">
        <v>0</v>
      </c>
      <c r="F55" s="1">
        <v>0</v>
      </c>
      <c r="G55" s="2">
        <f t="shared" si="0"/>
        <v>129731.42843999999</v>
      </c>
      <c r="H55" s="2">
        <f t="shared" si="1"/>
        <v>0.52000000001862645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783584.94</v>
      </c>
      <c r="D56" s="1">
        <f>'PR-RAS'!E60</f>
        <v>735299.46</v>
      </c>
      <c r="E56" s="1">
        <v>0</v>
      </c>
      <c r="F56" s="1">
        <v>0</v>
      </c>
      <c r="G56" s="2">
        <f t="shared" si="0"/>
        <v>123980.11229999999</v>
      </c>
      <c r="H56" s="2">
        <f t="shared" si="1"/>
        <v>0.52000000001862645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148250</v>
      </c>
      <c r="D57" s="1">
        <f>'PR-RAS'!E61</f>
        <v>0</v>
      </c>
      <c r="E57" s="1">
        <v>0</v>
      </c>
      <c r="F57" s="1">
        <v>0</v>
      </c>
      <c r="G57" s="2">
        <f t="shared" si="0"/>
        <v>8302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49676.549999999996</v>
      </c>
      <c r="D78" s="1">
        <f>'PR-RAS'!E82</f>
        <v>43005.31</v>
      </c>
      <c r="E78" s="1">
        <v>0</v>
      </c>
      <c r="F78" s="1">
        <v>0</v>
      </c>
      <c r="G78" s="2">
        <f t="shared" si="0"/>
        <v>10447.912089999998</v>
      </c>
      <c r="H78" s="2">
        <f t="shared" si="1"/>
        <v>0.76000000000203727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113.99</v>
      </c>
      <c r="D79" s="1">
        <f>'PR-RAS'!E83</f>
        <v>22.34</v>
      </c>
      <c r="E79" s="1">
        <v>0</v>
      </c>
      <c r="F79" s="1">
        <v>0</v>
      </c>
      <c r="G79" s="2">
        <f t="shared" si="0"/>
        <v>12.376259999999998</v>
      </c>
      <c r="H79" s="2">
        <f t="shared" si="1"/>
        <v>0.35000000000000497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113.99</v>
      </c>
      <c r="D81" s="1">
        <f>'PR-RAS'!E85</f>
        <v>22.34</v>
      </c>
      <c r="E81" s="1">
        <v>0</v>
      </c>
      <c r="F81" s="1">
        <v>0</v>
      </c>
      <c r="G81" s="2">
        <f t="shared" si="0"/>
        <v>12.6936</v>
      </c>
      <c r="H81" s="2">
        <f t="shared" si="1"/>
        <v>0.35000000000000497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49562.559999999998</v>
      </c>
      <c r="D87" s="1">
        <f>'PR-RAS'!E91</f>
        <v>42982.97</v>
      </c>
      <c r="E87" s="1">
        <v>0</v>
      </c>
      <c r="F87" s="1">
        <v>0</v>
      </c>
      <c r="G87" s="2">
        <f t="shared" si="0"/>
        <v>11655.450999999999</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5500</v>
      </c>
      <c r="D88" s="1">
        <f>'PR-RAS'!E92</f>
        <v>5582.07</v>
      </c>
      <c r="E88" s="1">
        <v>0</v>
      </c>
      <c r="F88" s="1">
        <v>0</v>
      </c>
      <c r="G88" s="2">
        <f t="shared" si="0"/>
        <v>1449.7801799999997</v>
      </c>
      <c r="H88" s="2">
        <f t="shared" si="1"/>
        <v>6.9999999999708962E-2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41990.68</v>
      </c>
      <c r="D89" s="1">
        <f>'PR-RAS'!E93</f>
        <v>37400.9</v>
      </c>
      <c r="E89" s="1">
        <v>0</v>
      </c>
      <c r="F89" s="1">
        <v>0</v>
      </c>
      <c r="G89" s="2">
        <f t="shared" si="0"/>
        <v>10277.738240000001</v>
      </c>
      <c r="H89" s="2">
        <f t="shared" si="1"/>
        <v>0.41999999999825377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2071.88</v>
      </c>
      <c r="D93" s="1">
        <f>'PR-RAS'!E97</f>
        <v>0</v>
      </c>
      <c r="E93" s="1">
        <v>0</v>
      </c>
      <c r="F93" s="1">
        <v>0</v>
      </c>
      <c r="G93" s="2">
        <f t="shared" si="0"/>
        <v>190.61296000000002</v>
      </c>
      <c r="H93" s="2">
        <f t="shared" si="1"/>
        <v>0.11999999999989086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216829.36000000002</v>
      </c>
      <c r="D102" s="1">
        <f>'PR-RAS'!E106</f>
        <v>348504.56</v>
      </c>
      <c r="E102" s="1">
        <v>0</v>
      </c>
      <c r="F102" s="1">
        <v>0</v>
      </c>
      <c r="G102" s="2">
        <f t="shared" si="0"/>
        <v>92297.686480000004</v>
      </c>
      <c r="H102" s="2">
        <f t="shared" si="1"/>
        <v>0.8000000000174623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9838.49</v>
      </c>
      <c r="D103" s="1">
        <f>'PR-RAS'!E107</f>
        <v>178528.68</v>
      </c>
      <c r="E103" s="1">
        <v>0</v>
      </c>
      <c r="F103" s="1">
        <v>0</v>
      </c>
      <c r="G103" s="2">
        <f t="shared" si="0"/>
        <v>37423.376699999993</v>
      </c>
      <c r="H103" s="2">
        <f t="shared" si="1"/>
        <v>0.81000000000676664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9628.35</v>
      </c>
      <c r="D105" s="1">
        <f>'PR-RAS'!E109</f>
        <v>178528.68</v>
      </c>
      <c r="E105" s="1">
        <v>0</v>
      </c>
      <c r="F105" s="1">
        <v>0</v>
      </c>
      <c r="G105" s="2">
        <f t="shared" si="0"/>
        <v>38135.313839999995</v>
      </c>
      <c r="H105" s="2">
        <f t="shared" si="1"/>
        <v>0.67000000000734872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210.14</v>
      </c>
      <c r="D106" s="1">
        <f>'PR-RAS'!E110</f>
        <v>0</v>
      </c>
      <c r="E106" s="1">
        <v>0</v>
      </c>
      <c r="F106" s="1">
        <v>0</v>
      </c>
      <c r="G106" s="2">
        <f t="shared" si="0"/>
        <v>22.064699999999998</v>
      </c>
      <c r="H106" s="2">
        <f t="shared" si="1"/>
        <v>0.13999999999998636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85151.38</v>
      </c>
      <c r="D108" s="1">
        <f>'PR-RAS'!E112</f>
        <v>15455.29</v>
      </c>
      <c r="E108" s="1">
        <v>0</v>
      </c>
      <c r="F108" s="1">
        <v>0</v>
      </c>
      <c r="G108" s="2">
        <f t="shared" si="0"/>
        <v>12418.629720000001</v>
      </c>
      <c r="H108" s="2">
        <f t="shared" si="1"/>
        <v>0.67000000000552973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1726.35</v>
      </c>
      <c r="D110" s="1">
        <f>'PR-RAS'!E114</f>
        <v>639.23</v>
      </c>
      <c r="E110" s="1">
        <v>0</v>
      </c>
      <c r="F110" s="1">
        <v>0</v>
      </c>
      <c r="G110" s="2">
        <f t="shared" si="0"/>
        <v>327.52429000000001</v>
      </c>
      <c r="H110" s="2">
        <f t="shared" si="1"/>
        <v>0.57999999999992724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682.11</v>
      </c>
      <c r="D111" s="1">
        <f>'PR-RAS'!E115</f>
        <v>6955.95</v>
      </c>
      <c r="E111" s="1">
        <v>0</v>
      </c>
      <c r="F111" s="1">
        <v>0</v>
      </c>
      <c r="G111" s="2">
        <f t="shared" si="0"/>
        <v>1605.3411000000001</v>
      </c>
      <c r="H111" s="2">
        <f t="shared" si="1"/>
        <v>0.16000000000019554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82742.92</v>
      </c>
      <c r="D113" s="1">
        <f>'PR-RAS'!E117</f>
        <v>7860.11</v>
      </c>
      <c r="E113" s="1">
        <v>0</v>
      </c>
      <c r="F113" s="1">
        <v>0</v>
      </c>
      <c r="G113" s="2">
        <f t="shared" si="0"/>
        <v>11027.87168</v>
      </c>
      <c r="H113" s="2">
        <f t="shared" si="1"/>
        <v>0.19000000000141881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121839.49</v>
      </c>
      <c r="D116" s="1">
        <f>'PR-RAS'!E120</f>
        <v>154520.59</v>
      </c>
      <c r="E116" s="1">
        <v>0</v>
      </c>
      <c r="F116" s="1">
        <v>0</v>
      </c>
      <c r="G116" s="2">
        <f t="shared" si="0"/>
        <v>49551.277049999997</v>
      </c>
      <c r="H116" s="2">
        <f t="shared" si="1"/>
        <v>0.90000000000873115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3109.5</v>
      </c>
      <c r="D117" s="1">
        <f>'PR-RAS'!E121</f>
        <v>0</v>
      </c>
      <c r="E117" s="1">
        <v>0</v>
      </c>
      <c r="F117" s="1">
        <v>0</v>
      </c>
      <c r="G117" s="2">
        <f t="shared" si="0"/>
        <v>360.702</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118729.99</v>
      </c>
      <c r="D118" s="1">
        <f>'PR-RAS'!E122</f>
        <v>154520.59</v>
      </c>
      <c r="E118" s="1">
        <v>0</v>
      </c>
      <c r="F118" s="1">
        <v>0</v>
      </c>
      <c r="G118" s="2">
        <f t="shared" si="0"/>
        <v>50049.226889999998</v>
      </c>
      <c r="H118" s="2">
        <f t="shared" si="1"/>
        <v>0.41999999999825377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40110</v>
      </c>
      <c r="D120" s="1">
        <f>'PR-RAS'!E124</f>
        <v>64946.5</v>
      </c>
      <c r="E120" s="1">
        <v>0</v>
      </c>
      <c r="F120" s="1">
        <v>0</v>
      </c>
      <c r="G120" s="2">
        <f t="shared" si="0"/>
        <v>20230.357</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40110</v>
      </c>
      <c r="D121" s="1">
        <f>'PR-RAS'!E125</f>
        <v>64946.5</v>
      </c>
      <c r="E121" s="1">
        <v>0</v>
      </c>
      <c r="F121" s="1">
        <v>0</v>
      </c>
      <c r="G121" s="2">
        <f t="shared" si="0"/>
        <v>20400.36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40110</v>
      </c>
      <c r="D123" s="1">
        <f>'PR-RAS'!E127</f>
        <v>64946.5</v>
      </c>
      <c r="E123" s="1">
        <v>0</v>
      </c>
      <c r="F123" s="1">
        <v>0</v>
      </c>
      <c r="G123" s="2">
        <f t="shared" si="0"/>
        <v>20740.365999999998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2305.98</v>
      </c>
      <c r="D135" s="1">
        <f>'PR-RAS'!E139</f>
        <v>3513.39</v>
      </c>
      <c r="E135" s="1">
        <v>0</v>
      </c>
      <c r="F135" s="1">
        <v>0</v>
      </c>
      <c r="G135" s="2">
        <f t="shared" si="0"/>
        <v>1250.5898400000001</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2305.98</v>
      </c>
      <c r="D136" s="1">
        <f>'PR-RAS'!E140</f>
        <v>3513.39</v>
      </c>
      <c r="E136" s="1">
        <v>0</v>
      </c>
      <c r="F136" s="1">
        <v>0</v>
      </c>
      <c r="G136" s="2">
        <f t="shared" si="0"/>
        <v>1259.9226000000001</v>
      </c>
      <c r="H136" s="2">
        <f t="shared" si="1"/>
        <v>0.40999999999985448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2305.98</v>
      </c>
      <c r="D145" s="1">
        <f>'PR-RAS'!E149</f>
        <v>3513.39</v>
      </c>
      <c r="E145" s="1">
        <v>0</v>
      </c>
      <c r="F145" s="1">
        <v>0</v>
      </c>
      <c r="G145" s="2">
        <f t="shared" si="0"/>
        <v>1343.9174399999999</v>
      </c>
      <c r="H145" s="2">
        <f t="shared" si="1"/>
        <v>0.40999999999985448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1497310.06</v>
      </c>
      <c r="D147" s="1">
        <f>'PR-RAS'!E151</f>
        <v>1653488.75</v>
      </c>
      <c r="E147" s="1">
        <v>0</v>
      </c>
      <c r="F147" s="1">
        <v>0</v>
      </c>
      <c r="G147" s="2">
        <f t="shared" si="0"/>
        <v>701425.98376000009</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263926.51</v>
      </c>
      <c r="D148" s="1">
        <f>'PR-RAS'!E152</f>
        <v>228367.5</v>
      </c>
      <c r="E148" s="1">
        <v>0</v>
      </c>
      <c r="F148" s="1">
        <v>0</v>
      </c>
      <c r="G148" s="2">
        <f t="shared" si="0"/>
        <v>105937.24196999999</v>
      </c>
      <c r="H148" s="2">
        <f t="shared" si="1"/>
        <v>0.98999999999068677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175743.48</v>
      </c>
      <c r="D149" s="1">
        <f>'PR-RAS'!E153</f>
        <v>193447.63</v>
      </c>
      <c r="E149" s="1">
        <v>0</v>
      </c>
      <c r="F149" s="1">
        <v>0</v>
      </c>
      <c r="G149" s="2">
        <f t="shared" si="0"/>
        <v>83270.533519999997</v>
      </c>
      <c r="H149" s="2">
        <f t="shared" si="1"/>
        <v>0.85000000000582077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175743.48</v>
      </c>
      <c r="D150" s="1">
        <f>'PR-RAS'!E154</f>
        <v>193447.63</v>
      </c>
      <c r="E150" s="1">
        <v>0</v>
      </c>
      <c r="F150" s="1">
        <v>0</v>
      </c>
      <c r="G150" s="2">
        <f t="shared" si="0"/>
        <v>83833.172259999992</v>
      </c>
      <c r="H150" s="2">
        <f t="shared" si="1"/>
        <v>0.85000000000582077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8000</v>
      </c>
      <c r="D154" s="1">
        <f>'PR-RAS'!E158</f>
        <v>3000</v>
      </c>
      <c r="E154" s="1">
        <v>0</v>
      </c>
      <c r="F154" s="1">
        <v>0</v>
      </c>
      <c r="G154" s="2">
        <f t="shared" si="0"/>
        <v>2142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80183.03</v>
      </c>
      <c r="D155" s="1">
        <f>'PR-RAS'!E159</f>
        <v>31919.87</v>
      </c>
      <c r="E155" s="1">
        <v>0</v>
      </c>
      <c r="F155" s="1">
        <v>0</v>
      </c>
      <c r="G155" s="2">
        <f t="shared" si="0"/>
        <v>22179.506579999997</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42104.76</v>
      </c>
      <c r="D156" s="1">
        <f>'PR-RAS'!E160</f>
        <v>0</v>
      </c>
      <c r="E156" s="1">
        <v>0</v>
      </c>
      <c r="F156" s="1">
        <v>0</v>
      </c>
      <c r="G156" s="2">
        <f t="shared" si="0"/>
        <v>6526.2377999999999</v>
      </c>
      <c r="H156" s="2">
        <f t="shared" si="1"/>
        <v>0.23999999999796273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38078.269999999997</v>
      </c>
      <c r="D157" s="1">
        <f>'PR-RAS'!E161</f>
        <v>31919.87</v>
      </c>
      <c r="E157" s="1">
        <v>0</v>
      </c>
      <c r="F157" s="1">
        <v>0</v>
      </c>
      <c r="G157" s="2">
        <f t="shared" si="0"/>
        <v>15899.209559999999</v>
      </c>
      <c r="H157" s="2">
        <f t="shared" si="1"/>
        <v>0.39999999999781721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726176.81</v>
      </c>
      <c r="D159" s="1">
        <f>'PR-RAS'!E163</f>
        <v>639069.76</v>
      </c>
      <c r="E159" s="1">
        <v>0</v>
      </c>
      <c r="F159" s="1">
        <v>0</v>
      </c>
      <c r="G159" s="2">
        <f t="shared" si="0"/>
        <v>316681.98014</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6425.84</v>
      </c>
      <c r="D160" s="1">
        <f>'PR-RAS'!E164</f>
        <v>3151.39</v>
      </c>
      <c r="E160" s="1">
        <v>0</v>
      </c>
      <c r="F160" s="1">
        <v>0</v>
      </c>
      <c r="G160" s="2">
        <f t="shared" si="0"/>
        <v>2023.8505799999998</v>
      </c>
      <c r="H160" s="2">
        <f t="shared" si="1"/>
        <v>0.54999999999972715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4194</v>
      </c>
      <c r="D162" s="1">
        <f>'PR-RAS'!E166</f>
        <v>166.43</v>
      </c>
      <c r="E162" s="1">
        <v>0</v>
      </c>
      <c r="F162" s="1">
        <v>0</v>
      </c>
      <c r="G162" s="2">
        <f t="shared" si="0"/>
        <v>728.82445999999993</v>
      </c>
      <c r="H162" s="2">
        <f t="shared" si="1"/>
        <v>0.43000000000000682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2231.84</v>
      </c>
      <c r="D164" s="1">
        <f>'PR-RAS'!E168</f>
        <v>2984.96</v>
      </c>
      <c r="E164" s="1">
        <v>0</v>
      </c>
      <c r="F164" s="1">
        <v>0</v>
      </c>
      <c r="G164" s="2">
        <f t="shared" si="0"/>
        <v>1336.88688</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194143.23</v>
      </c>
      <c r="D165" s="1">
        <f>'PR-RAS'!E169</f>
        <v>183759.13999999998</v>
      </c>
      <c r="E165" s="1">
        <v>0</v>
      </c>
      <c r="F165" s="1">
        <v>0</v>
      </c>
      <c r="G165" s="2">
        <f t="shared" si="0"/>
        <v>92112.487640000007</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46837.9</v>
      </c>
      <c r="D166" s="1">
        <f>'PR-RAS'!E170</f>
        <v>27480.49</v>
      </c>
      <c r="E166" s="1">
        <v>0</v>
      </c>
      <c r="F166" s="1">
        <v>0</v>
      </c>
      <c r="G166" s="2">
        <f t="shared" si="0"/>
        <v>16796.815200000001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88398.2</v>
      </c>
      <c r="D168" s="1">
        <f>'PR-RAS'!E172</f>
        <v>138413.69</v>
      </c>
      <c r="E168" s="1">
        <v>0</v>
      </c>
      <c r="F168" s="1">
        <v>0</v>
      </c>
      <c r="G168" s="2">
        <f t="shared" si="0"/>
        <v>60992.671860000009</v>
      </c>
      <c r="H168" s="2">
        <f t="shared" si="1"/>
        <v>0.50999999999476131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58907.13</v>
      </c>
      <c r="D169" s="1">
        <f>'PR-RAS'!E173</f>
        <v>17864.96</v>
      </c>
      <c r="E169" s="1">
        <v>0</v>
      </c>
      <c r="F169" s="1">
        <v>0</v>
      </c>
      <c r="G169" s="2">
        <f t="shared" si="0"/>
        <v>15899.024399999998</v>
      </c>
      <c r="H169" s="2">
        <f t="shared" si="1"/>
        <v>0.16999999999825377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437095.58000000007</v>
      </c>
      <c r="D173" s="1">
        <f>'PR-RAS'!E177</f>
        <v>370844.09</v>
      </c>
      <c r="E173" s="1">
        <v>0</v>
      </c>
      <c r="F173" s="1">
        <v>0</v>
      </c>
      <c r="G173" s="2">
        <f t="shared" si="0"/>
        <v>202750.80672000002</v>
      </c>
      <c r="H173" s="2">
        <f t="shared" si="1"/>
        <v>0.50999999995110556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20261.490000000002</v>
      </c>
      <c r="D174" s="1">
        <f>'PR-RAS'!E178</f>
        <v>34714.080000000002</v>
      </c>
      <c r="E174" s="1">
        <v>0</v>
      </c>
      <c r="F174" s="1">
        <v>0</v>
      </c>
      <c r="G174" s="2">
        <f t="shared" si="0"/>
        <v>15516.309450000001</v>
      </c>
      <c r="H174" s="2">
        <f t="shared" si="1"/>
        <v>0.57000000000334694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153647.67000000001</v>
      </c>
      <c r="D175" s="1">
        <f>'PR-RAS'!E179</f>
        <v>94887.41</v>
      </c>
      <c r="E175" s="1">
        <v>0</v>
      </c>
      <c r="F175" s="1">
        <v>0</v>
      </c>
      <c r="G175" s="2">
        <f t="shared" si="0"/>
        <v>59755.513259999992</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83400.03</v>
      </c>
      <c r="D176" s="1">
        <f>'PR-RAS'!E180</f>
        <v>35459.75</v>
      </c>
      <c r="E176" s="1">
        <v>0</v>
      </c>
      <c r="F176" s="1">
        <v>0</v>
      </c>
      <c r="G176" s="2">
        <f t="shared" si="0"/>
        <v>27005.917749999997</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77308.47</v>
      </c>
      <c r="D177" s="1">
        <f>'PR-RAS'!E181</f>
        <v>92850.02</v>
      </c>
      <c r="E177" s="1">
        <v>0</v>
      </c>
      <c r="F177" s="1">
        <v>0</v>
      </c>
      <c r="G177" s="2">
        <f t="shared" si="0"/>
        <v>46289.497759999998</v>
      </c>
      <c r="H177" s="2">
        <f t="shared" si="1"/>
        <v>0.49000000000523869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4566.29</v>
      </c>
      <c r="D178" s="1">
        <f>'PR-RAS'!E182</f>
        <v>2406.25</v>
      </c>
      <c r="E178" s="1">
        <v>0</v>
      </c>
      <c r="F178" s="1">
        <v>0</v>
      </c>
      <c r="G178" s="2">
        <f t="shared" si="0"/>
        <v>1660.04583</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32229.96</v>
      </c>
      <c r="D179" s="1">
        <f>'PR-RAS'!E183</f>
        <v>41373.69</v>
      </c>
      <c r="E179" s="1">
        <v>0</v>
      </c>
      <c r="F179" s="1">
        <v>0</v>
      </c>
      <c r="G179" s="2">
        <f t="shared" si="0"/>
        <v>20465.966519999998</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38266.639999999999</v>
      </c>
      <c r="D180" s="1">
        <f>'PR-RAS'!E184</f>
        <v>53911.95</v>
      </c>
      <c r="E180" s="1">
        <v>0</v>
      </c>
      <c r="F180" s="1">
        <v>0</v>
      </c>
      <c r="G180" s="2">
        <f t="shared" si="0"/>
        <v>26150.206659999996</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14820</v>
      </c>
      <c r="D181" s="1">
        <f>'PR-RAS'!E185</f>
        <v>15240.94</v>
      </c>
      <c r="E181" s="1">
        <v>0</v>
      </c>
      <c r="F181" s="1">
        <v>0</v>
      </c>
      <c r="G181" s="2">
        <f t="shared" si="0"/>
        <v>8154.3384000000005</v>
      </c>
      <c r="H181" s="2">
        <f t="shared" si="1"/>
        <v>5.9999999999490683E-2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12595.03</v>
      </c>
      <c r="D182" s="1">
        <f>'PR-RAS'!E186</f>
        <v>0</v>
      </c>
      <c r="E182" s="1">
        <v>0</v>
      </c>
      <c r="F182" s="1">
        <v>0</v>
      </c>
      <c r="G182" s="2">
        <f t="shared" si="0"/>
        <v>2279.7004299999999</v>
      </c>
      <c r="H182" s="2">
        <f t="shared" si="1"/>
        <v>3.0000000000654836E-2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23514.7</v>
      </c>
      <c r="D183" s="1">
        <f>'PR-RAS'!E187</f>
        <v>21596.18</v>
      </c>
      <c r="E183" s="1">
        <v>0</v>
      </c>
      <c r="F183" s="1">
        <v>0</v>
      </c>
      <c r="G183" s="2">
        <f t="shared" si="0"/>
        <v>12140.68492</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64997.46</v>
      </c>
      <c r="D184" s="1">
        <f>'PR-RAS'!E188</f>
        <v>59718.96</v>
      </c>
      <c r="E184" s="1">
        <v>0</v>
      </c>
      <c r="F184" s="1">
        <v>0</v>
      </c>
      <c r="G184" s="2">
        <f t="shared" si="0"/>
        <v>33751.67454</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20984.47</v>
      </c>
      <c r="D185" s="1">
        <f>'PR-RAS'!E189</f>
        <v>0</v>
      </c>
      <c r="E185" s="1">
        <v>0</v>
      </c>
      <c r="F185" s="1">
        <v>0</v>
      </c>
      <c r="G185" s="2">
        <f t="shared" si="0"/>
        <v>3861.14248</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13463.38</v>
      </c>
      <c r="D187" s="1">
        <f>'PR-RAS'!E191</f>
        <v>11882.51</v>
      </c>
      <c r="E187" s="1">
        <v>0</v>
      </c>
      <c r="F187" s="1">
        <v>0</v>
      </c>
      <c r="G187" s="2">
        <f t="shared" si="0"/>
        <v>6924.4823999999999</v>
      </c>
      <c r="H187" s="2">
        <f t="shared" si="1"/>
        <v>0.86999999999898137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1827.86</v>
      </c>
      <c r="D188" s="1">
        <f>'PR-RAS'!E192</f>
        <v>1827.86</v>
      </c>
      <c r="E188" s="1">
        <v>0</v>
      </c>
      <c r="F188" s="1">
        <v>0</v>
      </c>
      <c r="G188" s="2">
        <f t="shared" si="0"/>
        <v>1025.4294600000001</v>
      </c>
      <c r="H188" s="2">
        <f t="shared" si="1"/>
        <v>0.28000000000020009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28721.75</v>
      </c>
      <c r="D191" s="1">
        <f>'PR-RAS'!E195</f>
        <v>46008.59</v>
      </c>
      <c r="E191" s="1">
        <v>0</v>
      </c>
      <c r="F191" s="1">
        <v>0</v>
      </c>
      <c r="G191" s="2">
        <f t="shared" si="0"/>
        <v>22940.396699999998</v>
      </c>
      <c r="H191" s="2">
        <f t="shared" si="1"/>
        <v>0.66000000000349246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26239.03</v>
      </c>
      <c r="D192" s="1">
        <f>'PR-RAS'!E196</f>
        <v>50077.53</v>
      </c>
      <c r="E192" s="1">
        <v>0</v>
      </c>
      <c r="F192" s="1">
        <v>0</v>
      </c>
      <c r="G192" s="2">
        <f t="shared" si="0"/>
        <v>24141.271189999999</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20136.62</v>
      </c>
      <c r="D198" s="1">
        <f>'PR-RAS'!E202</f>
        <v>32528.04</v>
      </c>
      <c r="E198" s="1">
        <v>0</v>
      </c>
      <c r="F198" s="1">
        <v>0</v>
      </c>
      <c r="G198" s="2">
        <f t="shared" si="0"/>
        <v>16782.961899999998</v>
      </c>
      <c r="H198" s="2">
        <f t="shared" si="1"/>
        <v>0.42000000000189175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20136.62</v>
      </c>
      <c r="D201" s="1">
        <f>'PR-RAS'!E205</f>
        <v>32528.04</v>
      </c>
      <c r="E201" s="1">
        <v>0</v>
      </c>
      <c r="F201" s="1">
        <v>0</v>
      </c>
      <c r="G201" s="2">
        <f t="shared" si="0"/>
        <v>17038.54</v>
      </c>
      <c r="H201" s="2">
        <f t="shared" si="1"/>
        <v>0.42000000000189175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6102.41</v>
      </c>
      <c r="D206" s="1">
        <f>'PR-RAS'!E210</f>
        <v>17549.489999999998</v>
      </c>
      <c r="E206" s="1">
        <v>0</v>
      </c>
      <c r="F206" s="1">
        <v>0</v>
      </c>
      <c r="G206" s="2">
        <f t="shared" si="0"/>
        <v>8446.2849499999993</v>
      </c>
      <c r="H206" s="2">
        <f t="shared" si="1"/>
        <v>0.89999999999781721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3602.41</v>
      </c>
      <c r="D207" s="1">
        <f>'PR-RAS'!E211</f>
        <v>5053.74</v>
      </c>
      <c r="E207" s="1">
        <v>0</v>
      </c>
      <c r="F207" s="1">
        <v>0</v>
      </c>
      <c r="G207" s="2">
        <f t="shared" si="0"/>
        <v>2824.2373399999997</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2500</v>
      </c>
      <c r="D210" s="1">
        <f>'PR-RAS'!E214</f>
        <v>12495.75</v>
      </c>
      <c r="E210" s="1">
        <v>0</v>
      </c>
      <c r="F210" s="1">
        <v>0</v>
      </c>
      <c r="G210" s="2">
        <f t="shared" si="0"/>
        <v>5745.7235000000001</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3369.7</v>
      </c>
      <c r="D211" s="1">
        <f>'PR-RAS'!E215</f>
        <v>2920.6</v>
      </c>
      <c r="E211" s="1">
        <v>0</v>
      </c>
      <c r="F211" s="1">
        <v>0</v>
      </c>
      <c r="G211" s="2">
        <f t="shared" si="0"/>
        <v>1934.2889999999998</v>
      </c>
      <c r="H211" s="2">
        <f t="shared" si="1"/>
        <v>0.70000000000027285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3369.7</v>
      </c>
      <c r="D215" s="1">
        <f>'PR-RAS'!E219</f>
        <v>2920.6</v>
      </c>
      <c r="E215" s="1">
        <v>0</v>
      </c>
      <c r="F215" s="1">
        <v>0</v>
      </c>
      <c r="G215" s="2">
        <f t="shared" si="0"/>
        <v>1971.1325999999999</v>
      </c>
      <c r="H215" s="2">
        <f t="shared" si="1"/>
        <v>0.70000000000027285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3369.7</v>
      </c>
      <c r="D218" s="1">
        <f>'PR-RAS'!E222</f>
        <v>2920.6</v>
      </c>
      <c r="E218" s="1">
        <v>0</v>
      </c>
      <c r="F218" s="1">
        <v>0</v>
      </c>
      <c r="G218" s="2">
        <f t="shared" si="0"/>
        <v>1998.7652999999998</v>
      </c>
      <c r="H218" s="2">
        <f t="shared" si="1"/>
        <v>0.70000000000027285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26790.81</v>
      </c>
      <c r="D220" s="1">
        <f>'PR-RAS'!E224</f>
        <v>373978.51</v>
      </c>
      <c r="E220" s="1">
        <v>0</v>
      </c>
      <c r="F220" s="1">
        <v>0</v>
      </c>
      <c r="G220" s="2">
        <f t="shared" si="0"/>
        <v>169669.77477000002</v>
      </c>
      <c r="H220" s="2">
        <f t="shared" si="1"/>
        <v>0.6799999999893771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26790.81</v>
      </c>
      <c r="D227" s="1">
        <f>'PR-RAS'!E231</f>
        <v>0</v>
      </c>
      <c r="E227" s="1">
        <v>0</v>
      </c>
      <c r="F227" s="1">
        <v>0</v>
      </c>
      <c r="G227" s="2">
        <f t="shared" si="0"/>
        <v>6054.7230600000003</v>
      </c>
      <c r="H227" s="2">
        <f t="shared" si="1"/>
        <v>0.18999999999869033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26790.81</v>
      </c>
      <c r="D228" s="1">
        <f>'PR-RAS'!E232</f>
        <v>0</v>
      </c>
      <c r="E228" s="1">
        <v>0</v>
      </c>
      <c r="F228" s="1">
        <v>0</v>
      </c>
      <c r="G228" s="2">
        <f t="shared" si="0"/>
        <v>6081.5138700000007</v>
      </c>
      <c r="H228" s="2">
        <f t="shared" si="1"/>
        <v>0.18999999999869033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373978.51</v>
      </c>
      <c r="E236" s="1">
        <v>0</v>
      </c>
      <c r="F236" s="1">
        <v>0</v>
      </c>
      <c r="G236" s="2">
        <f t="shared" si="0"/>
        <v>175769.89969999998</v>
      </c>
      <c r="H236" s="2">
        <f t="shared" si="1"/>
        <v>0.48999999999068677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373978.51</v>
      </c>
      <c r="E237" s="1">
        <v>0</v>
      </c>
      <c r="F237" s="1">
        <v>0</v>
      </c>
      <c r="G237" s="2">
        <f t="shared" si="0"/>
        <v>176517.85671999998</v>
      </c>
      <c r="H237" s="2">
        <f t="shared" si="1"/>
        <v>0.48999999999068677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219571.20000000001</v>
      </c>
      <c r="D248" s="1">
        <f>'PR-RAS'!E252</f>
        <v>90313.85</v>
      </c>
      <c r="E248" s="1">
        <v>0</v>
      </c>
      <c r="F248" s="1">
        <v>0</v>
      </c>
      <c r="G248" s="2">
        <f t="shared" si="0"/>
        <v>98849.128300000011</v>
      </c>
      <c r="H248" s="2">
        <f t="shared" si="1"/>
        <v>0.35000000000582077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219571.20000000001</v>
      </c>
      <c r="D255" s="1">
        <f>'PR-RAS'!E259</f>
        <v>90313.85</v>
      </c>
      <c r="E255" s="1">
        <v>0</v>
      </c>
      <c r="F255" s="1">
        <v>0</v>
      </c>
      <c r="G255" s="2">
        <f t="shared" si="0"/>
        <v>101650.5206</v>
      </c>
      <c r="H255" s="2">
        <f t="shared" si="1"/>
        <v>0.35000000000582077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219571.20000000001</v>
      </c>
      <c r="D256" s="1">
        <f>'PR-RAS'!E260</f>
        <v>90313.85</v>
      </c>
      <c r="E256" s="1">
        <v>0</v>
      </c>
      <c r="F256" s="1">
        <v>0</v>
      </c>
      <c r="G256" s="2">
        <f t="shared" si="0"/>
        <v>102050.71950000001</v>
      </c>
      <c r="H256" s="2">
        <f t="shared" si="1"/>
        <v>0.35000000000582077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231236</v>
      </c>
      <c r="D259" s="1">
        <f>'PR-RAS'!E263</f>
        <v>268761</v>
      </c>
      <c r="E259" s="1">
        <v>0</v>
      </c>
      <c r="F259" s="1">
        <v>0</v>
      </c>
      <c r="G259" s="2">
        <f t="shared" si="0"/>
        <v>198339.56400000001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221236</v>
      </c>
      <c r="D260" s="1">
        <f>'PR-RAS'!E264</f>
        <v>268761</v>
      </c>
      <c r="E260" s="1">
        <v>0</v>
      </c>
      <c r="F260" s="1">
        <v>0</v>
      </c>
      <c r="G260" s="2">
        <f t="shared" si="0"/>
        <v>196518.32200000001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221236</v>
      </c>
      <c r="D261" s="1">
        <f>'PR-RAS'!E265</f>
        <v>268761</v>
      </c>
      <c r="E261" s="1">
        <v>0</v>
      </c>
      <c r="F261" s="1">
        <v>0</v>
      </c>
      <c r="G261" s="2">
        <f t="shared" si="0"/>
        <v>197277.08000000002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10000</v>
      </c>
      <c r="D275" s="1">
        <f>'PR-RAS'!E279</f>
        <v>0</v>
      </c>
      <c r="E275" s="1">
        <v>0</v>
      </c>
      <c r="F275" s="1">
        <v>0</v>
      </c>
      <c r="G275" s="2">
        <f t="shared" si="8"/>
        <v>2740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10000</v>
      </c>
      <c r="D276" s="1">
        <f>'PR-RAS'!E280</f>
        <v>0</v>
      </c>
      <c r="E276" s="1">
        <v>0</v>
      </c>
      <c r="F276" s="1">
        <v>0</v>
      </c>
      <c r="G276" s="2">
        <f t="shared" si="8"/>
        <v>2750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1497310.06</v>
      </c>
      <c r="D285" s="1">
        <f>'PR-RAS'!E289</f>
        <v>1653488.75</v>
      </c>
      <c r="E285" s="1">
        <v>0</v>
      </c>
      <c r="F285" s="1">
        <v>0</v>
      </c>
      <c r="G285" s="2">
        <f t="shared" si="8"/>
        <v>1364417.66704</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978344.68999999948</v>
      </c>
      <c r="D286" s="1">
        <f>'PR-RAS'!E290</f>
        <v>1184776.67</v>
      </c>
      <c r="E286" s="1">
        <v>0</v>
      </c>
      <c r="F286" s="1">
        <v>0</v>
      </c>
      <c r="G286" s="2">
        <f t="shared" si="8"/>
        <v>954150.93854999973</v>
      </c>
      <c r="H286" s="2">
        <f t="shared" si="9"/>
        <v>0.64000000059604645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28737114.16</v>
      </c>
      <c r="D288" s="1">
        <f>'PR-RAS'!E292</f>
        <v>32220771.190000001</v>
      </c>
      <c r="E288" s="1">
        <v>0</v>
      </c>
      <c r="F288" s="1">
        <v>0</v>
      </c>
      <c r="G288" s="2">
        <f t="shared" si="8"/>
        <v>26742274.42698</v>
      </c>
      <c r="H288" s="2">
        <f t="shared" si="9"/>
        <v>0.35000000149011612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233800</v>
      </c>
      <c r="D290" s="1">
        <f>'PR-RAS'!E294</f>
        <v>212530</v>
      </c>
      <c r="E290" s="1">
        <v>0</v>
      </c>
      <c r="F290" s="1">
        <v>0</v>
      </c>
      <c r="G290" s="2">
        <f t="shared" si="8"/>
        <v>190410.53999999998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4397059.9000000004</v>
      </c>
      <c r="D345" s="1">
        <f>'PR-RAS'!E350</f>
        <v>29887.5</v>
      </c>
      <c r="E345" s="1">
        <v>0</v>
      </c>
      <c r="F345" s="1">
        <v>0</v>
      </c>
      <c r="G345" s="2">
        <f t="shared" si="8"/>
        <v>1533151.2056</v>
      </c>
      <c r="H345" s="2">
        <f t="shared" si="9"/>
        <v>0.59999999962747097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15000</v>
      </c>
      <c r="D346" s="1">
        <f>'PR-RAS'!E351</f>
        <v>0</v>
      </c>
      <c r="E346" s="1">
        <v>0</v>
      </c>
      <c r="F346" s="1">
        <v>0</v>
      </c>
      <c r="G346" s="2">
        <f t="shared" si="8"/>
        <v>5175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15000</v>
      </c>
      <c r="D351" s="1">
        <f>'PR-RAS'!E356</f>
        <v>0</v>
      </c>
      <c r="E351" s="1">
        <v>0</v>
      </c>
      <c r="F351" s="1">
        <v>0</v>
      </c>
      <c r="G351" s="2">
        <f t="shared" si="8"/>
        <v>5250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15000</v>
      </c>
      <c r="D357" s="1">
        <f>'PR-RAS'!E362</f>
        <v>0</v>
      </c>
      <c r="E357" s="1">
        <v>0</v>
      </c>
      <c r="F357" s="1">
        <v>0</v>
      </c>
      <c r="G357" s="2">
        <f t="shared" si="8"/>
        <v>5340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4382059.9000000004</v>
      </c>
      <c r="D358" s="1">
        <f>'PR-RAS'!E363</f>
        <v>29887.5</v>
      </c>
      <c r="E358" s="1">
        <v>0</v>
      </c>
      <c r="F358" s="1">
        <v>0</v>
      </c>
      <c r="G358" s="2">
        <f t="shared" si="8"/>
        <v>1585735.0593000001</v>
      </c>
      <c r="H358" s="2">
        <f t="shared" si="9"/>
        <v>0.59999999962747097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4205753.1500000004</v>
      </c>
      <c r="D359" s="1">
        <f>'PR-RAS'!E364</f>
        <v>26387.5</v>
      </c>
      <c r="E359" s="1">
        <v>0</v>
      </c>
      <c r="F359" s="1">
        <v>0</v>
      </c>
      <c r="G359" s="2">
        <f t="shared" si="8"/>
        <v>1524553.0777</v>
      </c>
      <c r="H359" s="2">
        <f t="shared" si="9"/>
        <v>0.65000000037252903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4087153.17</v>
      </c>
      <c r="D361" s="1">
        <f>'PR-RAS'!E366</f>
        <v>0</v>
      </c>
      <c r="E361" s="1">
        <v>0</v>
      </c>
      <c r="F361" s="1">
        <v>0</v>
      </c>
      <c r="G361" s="2">
        <f t="shared" si="8"/>
        <v>1471375.1412</v>
      </c>
      <c r="H361" s="2">
        <f t="shared" si="9"/>
        <v>0.16999999992549419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6250</v>
      </c>
      <c r="E362" s="1">
        <v>0</v>
      </c>
      <c r="F362" s="1">
        <v>0</v>
      </c>
      <c r="G362" s="2">
        <f t="shared" si="8"/>
        <v>4512.5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118599.98</v>
      </c>
      <c r="D363" s="1">
        <f>'PR-RAS'!E368</f>
        <v>20137.5</v>
      </c>
      <c r="E363" s="1">
        <v>0</v>
      </c>
      <c r="F363" s="1">
        <v>0</v>
      </c>
      <c r="G363" s="2">
        <f t="shared" si="8"/>
        <v>57512.742759999994</v>
      </c>
      <c r="H363" s="2">
        <f t="shared" si="9"/>
        <v>0.52000000000407454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176306.75</v>
      </c>
      <c r="D364" s="1">
        <f>'PR-RAS'!E369</f>
        <v>3500</v>
      </c>
      <c r="E364" s="1">
        <v>0</v>
      </c>
      <c r="F364" s="1">
        <v>0</v>
      </c>
      <c r="G364" s="2">
        <f t="shared" si="8"/>
        <v>66540.350250000003</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176306.75</v>
      </c>
      <c r="D365" s="1">
        <f>'PR-RAS'!E370</f>
        <v>3500</v>
      </c>
      <c r="E365" s="1">
        <v>0</v>
      </c>
      <c r="F365" s="1">
        <v>0</v>
      </c>
      <c r="G365" s="2">
        <f t="shared" si="8"/>
        <v>66723.656999999992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4397059.9000000004</v>
      </c>
      <c r="D403" s="1">
        <f>'PR-RAS'!E408</f>
        <v>29887.5</v>
      </c>
      <c r="E403" s="1">
        <v>0</v>
      </c>
      <c r="F403" s="1">
        <v>0</v>
      </c>
      <c r="G403" s="2">
        <f t="shared" si="8"/>
        <v>1791647.6298000002</v>
      </c>
      <c r="H403" s="2">
        <f t="shared" si="9"/>
        <v>0.59999999962747097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28567003.239999998</v>
      </c>
      <c r="D405" s="1">
        <f>'PR-RAS'!E410</f>
        <v>35192946.700000003</v>
      </c>
      <c r="E405" s="1">
        <v>0</v>
      </c>
      <c r="F405" s="1">
        <v>0</v>
      </c>
      <c r="G405" s="2">
        <f t="shared" si="8"/>
        <v>39976970.242559999</v>
      </c>
      <c r="H405" s="2">
        <f t="shared" si="9"/>
        <v>0.53999999538064003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2475654.7499999995</v>
      </c>
      <c r="D407" s="1">
        <f>'PR-RAS'!E412</f>
        <v>2838265.42</v>
      </c>
      <c r="E407" s="1">
        <v>0</v>
      </c>
      <c r="F407" s="1">
        <v>0</v>
      </c>
      <c r="G407" s="2">
        <f t="shared" si="8"/>
        <v>3309787.3495400003</v>
      </c>
      <c r="H407" s="2">
        <f t="shared" si="9"/>
        <v>0.67000000039115548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5894369.9600000009</v>
      </c>
      <c r="D408" s="1">
        <f>'PR-RAS'!E413</f>
        <v>1683376.25</v>
      </c>
      <c r="E408" s="1">
        <v>0</v>
      </c>
      <c r="F408" s="1">
        <v>0</v>
      </c>
      <c r="G408" s="2">
        <f t="shared" si="8"/>
        <v>3769276.8412200003</v>
      </c>
      <c r="H408" s="2">
        <f t="shared" si="9"/>
        <v>0.28999999910593033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1154889.17</v>
      </c>
      <c r="E409" s="1">
        <v>0</v>
      </c>
      <c r="F409" s="1">
        <v>0</v>
      </c>
      <c r="G409" s="2">
        <f t="shared" si="8"/>
        <v>942389.56271999993</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3418715.2100000014</v>
      </c>
      <c r="D410" s="1">
        <f>'PR-RAS'!E415</f>
        <v>0</v>
      </c>
      <c r="E410" s="1">
        <v>0</v>
      </c>
      <c r="F410" s="1">
        <v>0</v>
      </c>
      <c r="G410" s="2">
        <f t="shared" si="8"/>
        <v>1398254.5208900005</v>
      </c>
      <c r="H410" s="2">
        <f t="shared" si="9"/>
        <v>0.21000000135973096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170110.92000000179</v>
      </c>
      <c r="D411" s="1">
        <f>'PR-RAS'!E416</f>
        <v>0</v>
      </c>
      <c r="E411" s="1">
        <v>0</v>
      </c>
      <c r="F411" s="1">
        <v>0</v>
      </c>
      <c r="G411" s="2">
        <f t="shared" si="8"/>
        <v>69745.477200000736</v>
      </c>
      <c r="H411" s="2">
        <f t="shared" si="9"/>
        <v>7.9999998211860657E-2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2972175.5100000016</v>
      </c>
      <c r="E412" s="1">
        <v>0</v>
      </c>
      <c r="F412" s="1">
        <v>0</v>
      </c>
      <c r="G412" s="2">
        <f t="shared" si="8"/>
        <v>2443128.2692200011</v>
      </c>
      <c r="H412" s="2">
        <f t="shared" si="9"/>
        <v>0.48999999836087227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233800</v>
      </c>
      <c r="D413" s="1">
        <f>'PR-RAS'!E418</f>
        <v>212530</v>
      </c>
      <c r="E413" s="1">
        <v>0</v>
      </c>
      <c r="F413" s="1">
        <v>0</v>
      </c>
      <c r="G413" s="2">
        <f t="shared" si="8"/>
        <v>271450.32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4118202.86</v>
      </c>
      <c r="D414" s="1">
        <f>'PR-RAS'!E420</f>
        <v>0</v>
      </c>
      <c r="E414" s="1">
        <v>0</v>
      </c>
      <c r="F414" s="1">
        <v>0</v>
      </c>
      <c r="G414" s="2">
        <f t="shared" si="8"/>
        <v>1700817.7811799999</v>
      </c>
      <c r="H414" s="2">
        <f t="shared" si="9"/>
        <v>0.14000000013038516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4118202.86</v>
      </c>
      <c r="D478" s="1">
        <f>'PR-RAS'!E484</f>
        <v>0</v>
      </c>
      <c r="E478" s="1">
        <v>0</v>
      </c>
      <c r="F478" s="1">
        <v>0</v>
      </c>
      <c r="G478" s="2">
        <f t="shared" si="8"/>
        <v>1964382.7642199998</v>
      </c>
      <c r="H478" s="2">
        <f t="shared" si="9"/>
        <v>0.14000000013038516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4118202.86</v>
      </c>
      <c r="D484" s="1">
        <f>'PR-RAS'!E490</f>
        <v>0</v>
      </c>
      <c r="E484" s="1">
        <v>0</v>
      </c>
      <c r="F484" s="1">
        <v>0</v>
      </c>
      <c r="G484" s="2">
        <f t="shared" si="8"/>
        <v>1989091.9813799998</v>
      </c>
      <c r="H484" s="2">
        <f t="shared" si="9"/>
        <v>0.14000000013038516</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4118202.86</v>
      </c>
      <c r="D485" s="1">
        <f>'PR-RAS'!E491</f>
        <v>0</v>
      </c>
      <c r="E485" s="1">
        <v>0</v>
      </c>
      <c r="F485" s="1">
        <v>0</v>
      </c>
      <c r="G485" s="2">
        <f t="shared" si="8"/>
        <v>1993210.1842399999</v>
      </c>
      <c r="H485" s="2">
        <f t="shared" si="9"/>
        <v>0.14000000013038516</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227662.04</v>
      </c>
      <c r="E522" s="1">
        <v>0</v>
      </c>
      <c r="F522" s="1">
        <v>0</v>
      </c>
      <c r="G522" s="2">
        <f t="shared" ref="G522:G809" si="10">(B522/1000)*(C522*1+D522*2)</f>
        <v>237223.84568000003</v>
      </c>
      <c r="H522" s="2">
        <f t="shared" ref="H522:H809" si="11">ABS(C522-ROUND(C522,0))+ABS(D522-ROUND(D522,0))</f>
        <v>4.0000000008149073E-2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227662.04</v>
      </c>
      <c r="E587" s="1">
        <v>0</v>
      </c>
      <c r="F587" s="1">
        <v>0</v>
      </c>
      <c r="G587" s="2">
        <f t="shared" si="10"/>
        <v>266819.91087999998</v>
      </c>
      <c r="H587" s="2">
        <f t="shared" si="11"/>
        <v>4.0000000008149073E-2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227662.04</v>
      </c>
      <c r="E611" s="1">
        <v>0</v>
      </c>
      <c r="F611" s="1">
        <v>0</v>
      </c>
      <c r="G611" s="2">
        <f t="shared" si="10"/>
        <v>277747.6888</v>
      </c>
      <c r="H611" s="2">
        <f t="shared" si="11"/>
        <v>4.0000000008149073E-2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227662.04</v>
      </c>
      <c r="E612" s="1">
        <v>0</v>
      </c>
      <c r="F612" s="1">
        <v>0</v>
      </c>
      <c r="G612" s="2">
        <f t="shared" si="10"/>
        <v>278203.01287999999</v>
      </c>
      <c r="H612" s="2">
        <f t="shared" si="11"/>
        <v>4.0000000008149073E-2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4118202.86</v>
      </c>
      <c r="D629" s="1">
        <f>'PR-RAS'!E635</f>
        <v>0</v>
      </c>
      <c r="E629" s="1">
        <v>0</v>
      </c>
      <c r="F629" s="1">
        <v>0</v>
      </c>
      <c r="G629" s="2">
        <f t="shared" si="10"/>
        <v>2586231.3960799999</v>
      </c>
      <c r="H629" s="2">
        <f t="shared" si="11"/>
        <v>0.14000000013038516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227662.04</v>
      </c>
      <c r="E630" s="1">
        <v>0</v>
      </c>
      <c r="F630" s="1">
        <v>0</v>
      </c>
      <c r="G630" s="2">
        <f t="shared" si="10"/>
        <v>286398.84632000001</v>
      </c>
      <c r="H630" s="2">
        <f t="shared" si="11"/>
        <v>4.0000000008149073E-2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1036677.18</v>
      </c>
      <c r="D631" s="1">
        <f>'PR-RAS'!E637</f>
        <v>4066092</v>
      </c>
      <c r="E631" s="1">
        <v>0</v>
      </c>
      <c r="F631" s="1">
        <v>0</v>
      </c>
      <c r="G631" s="2">
        <f t="shared" si="10"/>
        <v>5776382.5433999998</v>
      </c>
      <c r="H631" s="2">
        <f t="shared" si="11"/>
        <v>0.18000000005122274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6593857.6099999994</v>
      </c>
      <c r="D633" s="1">
        <f>'PR-RAS'!E639</f>
        <v>2838265.42</v>
      </c>
      <c r="E633" s="1">
        <v>0</v>
      </c>
      <c r="F633" s="1">
        <v>0</v>
      </c>
      <c r="G633" s="2">
        <f t="shared" si="10"/>
        <v>7754885.5003999993</v>
      </c>
      <c r="H633" s="2">
        <f t="shared" si="11"/>
        <v>0.81000000052154064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5894369.9600000009</v>
      </c>
      <c r="D634" s="1">
        <f>'PR-RAS'!E640</f>
        <v>1911038.29</v>
      </c>
      <c r="E634" s="1">
        <v>0</v>
      </c>
      <c r="F634" s="1">
        <v>0</v>
      </c>
      <c r="G634" s="2">
        <f t="shared" si="10"/>
        <v>6150510.6598200006</v>
      </c>
      <c r="H634" s="2">
        <f t="shared" si="11"/>
        <v>0.32999999914318323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699487.64999999851</v>
      </c>
      <c r="D635" s="1">
        <f>'PR-RAS'!E641</f>
        <v>927227.12999999989</v>
      </c>
      <c r="E635" s="1">
        <v>0</v>
      </c>
      <c r="F635" s="1">
        <v>0</v>
      </c>
      <c r="G635" s="2">
        <f t="shared" si="10"/>
        <v>1619199.1709399989</v>
      </c>
      <c r="H635" s="2">
        <f t="shared" si="11"/>
        <v>0.48000000137835741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1206788.100000002</v>
      </c>
      <c r="D637" s="1">
        <f>'PR-RAS'!E643</f>
        <v>1093916.4899999984</v>
      </c>
      <c r="E637" s="1">
        <v>0</v>
      </c>
      <c r="F637" s="1">
        <v>0</v>
      </c>
      <c r="G637" s="2">
        <f t="shared" si="10"/>
        <v>2158979.0068799993</v>
      </c>
      <c r="H637" s="2">
        <f t="shared" si="11"/>
        <v>0.59000000031664968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1906275.7500000005</v>
      </c>
      <c r="D639" s="1">
        <f>'PR-RAS'!E645</f>
        <v>2021143.6199999982</v>
      </c>
      <c r="E639" s="1">
        <v>0</v>
      </c>
      <c r="F639" s="1">
        <v>0</v>
      </c>
      <c r="G639" s="2">
        <f t="shared" si="10"/>
        <v>3795183.1876199977</v>
      </c>
      <c r="H639" s="2">
        <f t="shared" si="11"/>
        <v>0.63000000128522515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2636297.98</v>
      </c>
      <c r="D642" s="1">
        <f>'PR-RAS'!E649</f>
        <v>1482894.34</v>
      </c>
      <c r="E642" s="1">
        <v>0</v>
      </c>
      <c r="F642" s="1">
        <v>0</v>
      </c>
      <c r="G642" s="2">
        <f t="shared" si="10"/>
        <v>3590937.5490600001</v>
      </c>
      <c r="H642" s="2">
        <f t="shared" si="11"/>
        <v>0.36000000010244548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6724219.2800000003</v>
      </c>
      <c r="D643" s="1">
        <f>'PR-RAS'!E650</f>
        <v>2924465.42</v>
      </c>
      <c r="E643" s="1">
        <v>0</v>
      </c>
      <c r="F643" s="1">
        <v>0</v>
      </c>
      <c r="G643" s="2">
        <f t="shared" si="10"/>
        <v>8071962.3770400006</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7248699.7199999997</v>
      </c>
      <c r="D644" s="1">
        <f>'PR-RAS'!E651</f>
        <v>2289138.7599999998</v>
      </c>
      <c r="E644" s="1">
        <v>0</v>
      </c>
      <c r="F644" s="1">
        <v>0</v>
      </c>
      <c r="G644" s="2">
        <f t="shared" si="10"/>
        <v>7604746.3653199989</v>
      </c>
      <c r="H644" s="2">
        <f t="shared" si="11"/>
        <v>0.52000000048428774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2111817.54</v>
      </c>
      <c r="D645" s="1">
        <f>'PR-RAS'!E652</f>
        <v>2118221</v>
      </c>
      <c r="E645" s="1">
        <v>0</v>
      </c>
      <c r="F645" s="1">
        <v>0</v>
      </c>
      <c r="G645" s="2">
        <f t="shared" si="10"/>
        <v>4088279.1437600004</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783584.94</v>
      </c>
      <c r="D654" s="1">
        <f>'PR-RAS'!E661</f>
        <v>735299.46</v>
      </c>
      <c r="E654" s="1">
        <v>0</v>
      </c>
      <c r="F654" s="1">
        <v>0</v>
      </c>
      <c r="G654" s="2">
        <f t="shared" si="10"/>
        <v>1471982.06058</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148250</v>
      </c>
      <c r="D658" s="1">
        <f>'PR-RAS'!E665</f>
        <v>0</v>
      </c>
      <c r="E658" s="1">
        <v>0</v>
      </c>
      <c r="F658" s="1">
        <v>0</v>
      </c>
      <c r="G658" s="2">
        <f t="shared" si="10"/>
        <v>97400.25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4194</v>
      </c>
      <c r="D711" s="1">
        <f>'PR-RAS'!E718</f>
        <v>166.43</v>
      </c>
      <c r="E711" s="1">
        <v>0</v>
      </c>
      <c r="F711" s="1">
        <v>0</v>
      </c>
      <c r="G711" s="2">
        <f t="shared" si="10"/>
        <v>3214.0705999999996</v>
      </c>
      <c r="H711" s="2">
        <f t="shared" si="11"/>
        <v>0.43000000000000682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20136.62</v>
      </c>
      <c r="D735" s="1">
        <f>'PR-RAS'!E742</f>
        <v>32528.04</v>
      </c>
      <c r="E735" s="1">
        <v>0</v>
      </c>
      <c r="F735" s="1">
        <v>0</v>
      </c>
      <c r="G735" s="2">
        <f t="shared" si="10"/>
        <v>62531.441799999993</v>
      </c>
      <c r="H735" s="2">
        <f t="shared" si="11"/>
        <v>0.42000000000189175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3369.7</v>
      </c>
      <c r="D753" s="1">
        <f>'PR-RAS'!E760</f>
        <v>2920.6</v>
      </c>
      <c r="E753" s="1">
        <v>0</v>
      </c>
      <c r="F753" s="1">
        <v>0</v>
      </c>
      <c r="G753" s="2">
        <f t="shared" si="10"/>
        <v>6926.5967999999993</v>
      </c>
      <c r="H753" s="2">
        <f t="shared" si="11"/>
        <v>0.70000000000027285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26790.81</v>
      </c>
      <c r="D754" s="1">
        <f>'PR-RAS'!E761</f>
        <v>0</v>
      </c>
      <c r="E754" s="1">
        <v>0</v>
      </c>
      <c r="F754" s="1">
        <v>0</v>
      </c>
      <c r="G754" s="2">
        <f t="shared" si="10"/>
        <v>20173.479930000001</v>
      </c>
      <c r="H754" s="2">
        <f t="shared" si="11"/>
        <v>0.18999999999869033</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160171.20000000001</v>
      </c>
      <c r="D809" s="1">
        <f>'PR-RAS'!E816</f>
        <v>57913.85</v>
      </c>
      <c r="E809" s="1">
        <v>0</v>
      </c>
      <c r="F809" s="1">
        <v>0</v>
      </c>
      <c r="G809" s="2">
        <f t="shared" si="10"/>
        <v>223007.11120000004</v>
      </c>
      <c r="H809" s="2">
        <f t="shared" si="11"/>
        <v>0.35000000001309672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59400</v>
      </c>
      <c r="D812" s="1">
        <f>'PR-RAS'!E819</f>
        <v>32400</v>
      </c>
      <c r="E812" s="1">
        <v>0</v>
      </c>
      <c r="F812" s="1">
        <v>0</v>
      </c>
      <c r="G812" s="2">
        <f t="shared" si="18"/>
        <v>100726.20000000001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10000</v>
      </c>
      <c r="D823" s="1">
        <f>'PR-RAS'!E830</f>
        <v>0</v>
      </c>
      <c r="E823" s="1">
        <v>0</v>
      </c>
      <c r="F823" s="1">
        <v>0</v>
      </c>
      <c r="G823" s="2">
        <f t="shared" si="18"/>
        <v>8220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227662.04</v>
      </c>
      <c r="E961" s="1">
        <v>0</v>
      </c>
      <c r="F961" s="1">
        <v>0</v>
      </c>
      <c r="G961" s="2">
        <f t="shared" si="18"/>
        <v>437111.11680000002</v>
      </c>
      <c r="H961" s="2">
        <f t="shared" si="19"/>
        <v>4.0000000008149073E-2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4742124.03</v>
      </c>
      <c r="D1480" s="6"/>
      <c r="E1480" s="6">
        <v>0</v>
      </c>
      <c r="F1480" s="6">
        <v>0</v>
      </c>
      <c r="G1480" s="7">
        <f t="shared" ref="G1480:G1580" si="34">B1480/1000*C1480</f>
        <v>4742.1240299999999</v>
      </c>
      <c r="H1480" s="7">
        <f t="shared" ref="H1480:H1580" si="35">ABS(C1480-ROUND(C1480,0))</f>
        <v>3.0000000260770321E-2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1686376.2500000002</v>
      </c>
      <c r="D1481" s="1">
        <v>0</v>
      </c>
      <c r="E1481" s="1">
        <v>0</v>
      </c>
      <c r="F1481" s="1">
        <v>0</v>
      </c>
      <c r="G1481" s="2">
        <f t="shared" si="34"/>
        <v>3372.7525000000005</v>
      </c>
      <c r="H1481" s="2">
        <f t="shared" si="35"/>
        <v>0.25000000023283064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1656488.7500000002</v>
      </c>
      <c r="D1483" s="1">
        <v>0</v>
      </c>
      <c r="E1483" s="1">
        <v>0</v>
      </c>
      <c r="F1483" s="1">
        <v>0</v>
      </c>
      <c r="G1483" s="2">
        <f t="shared" si="34"/>
        <v>6625.9550000000008</v>
      </c>
      <c r="H1483" s="2">
        <f t="shared" si="35"/>
        <v>0.24999999976716936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228367.5</v>
      </c>
      <c r="D1484" s="1">
        <v>0</v>
      </c>
      <c r="E1484" s="1">
        <v>0</v>
      </c>
      <c r="F1484" s="1">
        <v>0</v>
      </c>
      <c r="G1484" s="2">
        <f t="shared" si="34"/>
        <v>1141.8375000000001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907830.76</v>
      </c>
      <c r="D1485" s="1">
        <v>0</v>
      </c>
      <c r="E1485" s="1">
        <v>0</v>
      </c>
      <c r="F1485" s="1">
        <v>0</v>
      </c>
      <c r="G1485" s="2">
        <f t="shared" si="34"/>
        <v>5446.9845599999999</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50077.53</v>
      </c>
      <c r="D1486" s="1">
        <v>0</v>
      </c>
      <c r="E1486" s="1">
        <v>0</v>
      </c>
      <c r="F1486" s="1">
        <v>0</v>
      </c>
      <c r="G1486" s="2">
        <f t="shared" si="34"/>
        <v>350.54271</v>
      </c>
      <c r="H1486" s="2">
        <f t="shared" si="35"/>
        <v>0.47000000000116415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2920.6</v>
      </c>
      <c r="D1487" s="1">
        <v>0</v>
      </c>
      <c r="E1487" s="1">
        <v>0</v>
      </c>
      <c r="F1487" s="1">
        <v>0</v>
      </c>
      <c r="G1487" s="2">
        <f t="shared" si="34"/>
        <v>23.364799999999999</v>
      </c>
      <c r="H1487" s="2">
        <f t="shared" si="35"/>
        <v>0.40000000000009095</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373978.51</v>
      </c>
      <c r="D1488" s="1">
        <v>0</v>
      </c>
      <c r="E1488" s="1">
        <v>0</v>
      </c>
      <c r="F1488" s="1">
        <v>0</v>
      </c>
      <c r="G1488" s="2">
        <f>B1488/1000*C1488</f>
        <v>3365.8065899999997</v>
      </c>
      <c r="H1488" s="2">
        <f>ABS(C1488-ROUND(C1488,0))</f>
        <v>0.48999999999068677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90313.85</v>
      </c>
      <c r="D1489" s="1">
        <v>0</v>
      </c>
      <c r="E1489" s="1">
        <v>0</v>
      </c>
      <c r="F1489" s="1">
        <v>0</v>
      </c>
      <c r="G1489" s="2">
        <f t="shared" si="34"/>
        <v>903.13850000000002</v>
      </c>
      <c r="H1489" s="2">
        <f t="shared" si="35"/>
        <v>0.14999999999417923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3000</v>
      </c>
      <c r="D1491" s="1">
        <v>0</v>
      </c>
      <c r="E1491" s="1">
        <v>0</v>
      </c>
      <c r="F1491" s="1">
        <v>0</v>
      </c>
      <c r="G1491" s="2">
        <f t="shared" si="34"/>
        <v>36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29887.5</v>
      </c>
      <c r="D1492" s="1">
        <v>0</v>
      </c>
      <c r="E1492" s="1">
        <v>0</v>
      </c>
      <c r="F1492" s="1">
        <v>0</v>
      </c>
      <c r="G1492" s="2">
        <f t="shared" si="34"/>
        <v>388.53749999999997</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2205938.7599999998</v>
      </c>
      <c r="D1499" s="1">
        <v>0</v>
      </c>
      <c r="E1499" s="1">
        <v>0</v>
      </c>
      <c r="F1499" s="1">
        <v>0</v>
      </c>
      <c r="G1499" s="2">
        <f t="shared" si="34"/>
        <v>44118.775199999996</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1914190.09</v>
      </c>
      <c r="D1501" s="1">
        <v>0</v>
      </c>
      <c r="E1501" s="1">
        <v>0</v>
      </c>
      <c r="F1501" s="1">
        <v>0</v>
      </c>
      <c r="G1501" s="2">
        <f t="shared" si="34"/>
        <v>42112.181980000001</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220138.66</v>
      </c>
      <c r="D1502" s="1">
        <v>0</v>
      </c>
      <c r="E1502" s="1">
        <v>0</v>
      </c>
      <c r="F1502" s="1">
        <v>0</v>
      </c>
      <c r="G1502" s="2">
        <f t="shared" si="34"/>
        <v>5063.1891800000003</v>
      </c>
      <c r="H1502" s="2">
        <f t="shared" si="35"/>
        <v>0.33999999999650754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1149658.99</v>
      </c>
      <c r="D1503" s="1">
        <v>0</v>
      </c>
      <c r="E1503" s="1">
        <v>0</v>
      </c>
      <c r="F1503" s="1">
        <v>0</v>
      </c>
      <c r="G1503" s="2">
        <f t="shared" si="34"/>
        <v>27591.815760000001</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43427.75</v>
      </c>
      <c r="D1504" s="1">
        <v>0</v>
      </c>
      <c r="E1504" s="1">
        <v>0</v>
      </c>
      <c r="F1504" s="1">
        <v>0</v>
      </c>
      <c r="G1504" s="2">
        <f t="shared" si="34"/>
        <v>1085.6937500000001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6004.85</v>
      </c>
      <c r="D1505" s="1">
        <v>0</v>
      </c>
      <c r="E1505" s="1">
        <v>0</v>
      </c>
      <c r="F1505" s="1">
        <v>0</v>
      </c>
      <c r="G1505" s="2">
        <f t="shared" si="34"/>
        <v>156.12610000000001</v>
      </c>
      <c r="H1505" s="2">
        <f t="shared" si="35"/>
        <v>0.1499999999996362</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373978.51</v>
      </c>
      <c r="D1506" s="1">
        <v>0</v>
      </c>
      <c r="E1506" s="1">
        <v>0</v>
      </c>
      <c r="F1506" s="1">
        <v>0</v>
      </c>
      <c r="G1506" s="2">
        <f>B1506/1000*C1506</f>
        <v>10097.41977</v>
      </c>
      <c r="H1506" s="2">
        <f>ABS(C1506-ROUND(C1506,0))</f>
        <v>0.48999999999068677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104542.04</v>
      </c>
      <c r="D1507" s="1">
        <v>0</v>
      </c>
      <c r="E1507" s="1">
        <v>0</v>
      </c>
      <c r="F1507" s="1">
        <v>0</v>
      </c>
      <c r="G1507" s="2">
        <f t="shared" si="34"/>
        <v>2927.1771199999998</v>
      </c>
      <c r="H1507" s="2">
        <f t="shared" si="35"/>
        <v>3.9999999993597157E-2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13439.29</v>
      </c>
      <c r="D1508" s="1">
        <v>0</v>
      </c>
      <c r="E1508" s="1">
        <v>0</v>
      </c>
      <c r="F1508" s="1">
        <v>0</v>
      </c>
      <c r="G1508" s="2">
        <f t="shared" si="34"/>
        <v>389.73941000000002</v>
      </c>
      <c r="H1508" s="2">
        <f t="shared" si="35"/>
        <v>0.29000000000087311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3000</v>
      </c>
      <c r="D1509" s="1">
        <v>0</v>
      </c>
      <c r="E1509" s="1">
        <v>0</v>
      </c>
      <c r="F1509" s="1">
        <v>0</v>
      </c>
      <c r="G1509" s="2">
        <f t="shared" si="34"/>
        <v>90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64086.63</v>
      </c>
      <c r="D1510" s="1">
        <v>0</v>
      </c>
      <c r="E1510" s="1">
        <v>0</v>
      </c>
      <c r="F1510" s="1">
        <v>0</v>
      </c>
      <c r="G1510" s="2">
        <f t="shared" si="34"/>
        <v>1986.68553</v>
      </c>
      <c r="H1510" s="2">
        <f t="shared" si="35"/>
        <v>0.37000000000261934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227662.04</v>
      </c>
      <c r="D1511" s="1">
        <v>0</v>
      </c>
      <c r="E1511" s="1">
        <v>0</v>
      </c>
      <c r="F1511" s="1">
        <v>0</v>
      </c>
      <c r="G1511" s="2">
        <f t="shared" si="34"/>
        <v>7285.1852800000006</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227662.04</v>
      </c>
      <c r="D1515" s="1">
        <v>0</v>
      </c>
      <c r="E1515" s="1">
        <v>0</v>
      </c>
      <c r="F1515" s="1">
        <v>0</v>
      </c>
      <c r="G1515" s="2">
        <f t="shared" si="34"/>
        <v>8195.8334400000003</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4222561.5200000005</v>
      </c>
      <c r="D1517" s="1">
        <v>0</v>
      </c>
      <c r="E1517" s="1">
        <v>0</v>
      </c>
      <c r="F1517" s="1">
        <v>0</v>
      </c>
      <c r="G1517" s="2">
        <f t="shared" si="34"/>
        <v>160457.33776000002</v>
      </c>
      <c r="H1517" s="2">
        <f t="shared" si="35"/>
        <v>0.47999999951571226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4222561.5200000005</v>
      </c>
      <c r="D1576" s="1">
        <v>0</v>
      </c>
      <c r="E1576" s="1">
        <v>0</v>
      </c>
      <c r="F1576" s="1">
        <v>0</v>
      </c>
      <c r="G1576" s="2">
        <f t="shared" si="34"/>
        <v>409588.46744000004</v>
      </c>
      <c r="H1576" s="2">
        <f t="shared" si="35"/>
        <v>0.47999999951571226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97077.38</v>
      </c>
      <c r="D1578" s="1">
        <v>0</v>
      </c>
      <c r="E1578" s="1">
        <v>0</v>
      </c>
      <c r="F1578" s="1">
        <v>0</v>
      </c>
      <c r="G1578" s="2">
        <f t="shared" si="34"/>
        <v>9610.6606200000006</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4125484.14</v>
      </c>
      <c r="D1580" s="13">
        <v>0</v>
      </c>
      <c r="E1580" s="13">
        <v>0</v>
      </c>
      <c r="F1580" s="13">
        <v>0</v>
      </c>
      <c r="G1580" s="14">
        <f t="shared" si="34"/>
        <v>416673.89814000006</v>
      </c>
      <c r="H1580" s="14">
        <f t="shared" si="35"/>
        <v>0.14000000013038516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37695</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2475654.7499999995</v>
      </c>
      <c r="I16" s="184">
        <f>'PR-RAS'!E6</f>
        <v>2838265.42</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1497310.06</v>
      </c>
      <c r="I17" s="184">
        <f>'PR-RAS'!E151</f>
        <v>1653488.75</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1906275.7500000005</v>
      </c>
      <c r="I18" s="184">
        <f>'PR-RAS'!E645</f>
        <v>2021143.6199999982</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4742124.03</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4222561.5200000005</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4222561.5200000005</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7" zoomScaleNormal="100" workbookViewId="0">
      <selection activeCell="D118" sqref="D118"/>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2475654.7499999995</v>
      </c>
      <c r="E6" s="55">
        <f>E7+E44+E50+E82+E106+E124+E133+E139</f>
        <v>2838265.42</v>
      </c>
      <c r="F6" s="56">
        <f t="shared" ref="F6:F131" si="0">IF(D6&lt;&gt;0,IF(E6/D6&gt;=100,"&gt;&gt;100",E6/D6*100),"-")</f>
        <v>114.64706134811409</v>
      </c>
    </row>
    <row r="7" spans="1:25" ht="12.75" customHeight="1" x14ac:dyDescent="0.2">
      <c r="A7" s="57">
        <v>61</v>
      </c>
      <c r="B7" s="325" t="s">
        <v>57</v>
      </c>
      <c r="C7" s="54" t="s">
        <v>58</v>
      </c>
      <c r="D7" s="55">
        <f t="shared" ref="D7:E7" si="1">D8+D17+D23+D29+D37+D40</f>
        <v>1234897.9199999999</v>
      </c>
      <c r="E7" s="55">
        <f t="shared" si="1"/>
        <v>1642996.1999999997</v>
      </c>
      <c r="F7" s="56">
        <f t="shared" si="0"/>
        <v>133.0471266807219</v>
      </c>
    </row>
    <row r="8" spans="1:25" ht="12.75" customHeight="1" x14ac:dyDescent="0.2">
      <c r="A8" s="57">
        <v>611</v>
      </c>
      <c r="B8" s="91" t="s">
        <v>59</v>
      </c>
      <c r="C8" s="54" t="s">
        <v>60</v>
      </c>
      <c r="D8" s="55">
        <f t="shared" ref="D8:E8" si="2">SUM(D9:D14)-D15-D16</f>
        <v>1169233.8199999998</v>
      </c>
      <c r="E8" s="55">
        <f t="shared" si="2"/>
        <v>1575011.64</v>
      </c>
      <c r="F8" s="56">
        <f t="shared" si="0"/>
        <v>134.70459142209896</v>
      </c>
    </row>
    <row r="9" spans="1:25" ht="12.75" customHeight="1" x14ac:dyDescent="0.2">
      <c r="A9" s="57">
        <v>6111</v>
      </c>
      <c r="B9" s="91" t="s">
        <v>61</v>
      </c>
      <c r="C9" s="54" t="s">
        <v>62</v>
      </c>
      <c r="D9" s="257">
        <v>1530411.19</v>
      </c>
      <c r="E9" s="257">
        <v>1818795.7</v>
      </c>
      <c r="F9" s="56">
        <f t="shared" si="0"/>
        <v>118.84359653695422</v>
      </c>
    </row>
    <row r="10" spans="1:25" ht="12.75" customHeight="1" x14ac:dyDescent="0.2">
      <c r="A10" s="57">
        <v>6112</v>
      </c>
      <c r="B10" s="91" t="s">
        <v>63</v>
      </c>
      <c r="C10" s="54" t="s">
        <v>64</v>
      </c>
      <c r="D10" s="257">
        <v>135606.51</v>
      </c>
      <c r="E10" s="257">
        <v>213907.03</v>
      </c>
      <c r="F10" s="56">
        <f t="shared" si="0"/>
        <v>157.74097423493899</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v>0</v>
      </c>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v>496783.88</v>
      </c>
      <c r="E15" s="257">
        <v>457691.09</v>
      </c>
      <c r="F15" s="56">
        <f t="shared" si="0"/>
        <v>92.130825581538602</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65404.070000000007</v>
      </c>
      <c r="E23" s="55">
        <f t="shared" si="4"/>
        <v>65827.87</v>
      </c>
      <c r="F23" s="56">
        <f t="shared" si="0"/>
        <v>100.64797190755863</v>
      </c>
    </row>
    <row r="24" spans="1:6" ht="12.75" customHeight="1" x14ac:dyDescent="0.2">
      <c r="A24" s="57">
        <v>6131</v>
      </c>
      <c r="B24" s="91" t="s">
        <v>91</v>
      </c>
      <c r="C24" s="54" t="s">
        <v>92</v>
      </c>
      <c r="D24" s="257">
        <v>54676.98</v>
      </c>
      <c r="E24" s="257">
        <v>54602.86</v>
      </c>
      <c r="F24" s="56">
        <f t="shared" si="0"/>
        <v>99.864440208658195</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v>10727.09</v>
      </c>
      <c r="E27" s="257">
        <v>11225.01</v>
      </c>
      <c r="F27" s="56">
        <f t="shared" si="0"/>
        <v>104.64170618499517</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260.02999999999997</v>
      </c>
      <c r="E29" s="55">
        <f t="shared" si="5"/>
        <v>2156.69</v>
      </c>
      <c r="F29" s="56">
        <f t="shared" si="0"/>
        <v>829.40045379379319</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v>260.02999999999997</v>
      </c>
      <c r="E31" s="257">
        <v>2156.69</v>
      </c>
      <c r="F31" s="56">
        <f t="shared" si="0"/>
        <v>829.40045379379319</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931834.94</v>
      </c>
      <c r="E50" s="59">
        <f>E51+E54+E59+E62+E65+E68+E71+E74+E77</f>
        <v>735299.46</v>
      </c>
      <c r="F50" s="56">
        <f t="shared" si="0"/>
        <v>78.908766825163269</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931834.94</v>
      </c>
      <c r="E59" s="55">
        <f t="shared" si="12"/>
        <v>735299.46</v>
      </c>
      <c r="F59" s="56">
        <f t="shared" si="0"/>
        <v>78.908766825163269</v>
      </c>
    </row>
    <row r="60" spans="1:6" ht="24" x14ac:dyDescent="0.2">
      <c r="A60" s="57">
        <v>6331</v>
      </c>
      <c r="B60" s="93" t="s">
        <v>163</v>
      </c>
      <c r="C60" s="54" t="s">
        <v>164</v>
      </c>
      <c r="D60" s="257">
        <v>783584.94</v>
      </c>
      <c r="E60" s="257">
        <v>735299.46</v>
      </c>
      <c r="F60" s="56">
        <f t="shared" si="0"/>
        <v>93.837875444619954</v>
      </c>
    </row>
    <row r="61" spans="1:6" ht="24" x14ac:dyDescent="0.2">
      <c r="A61" s="57">
        <v>6332</v>
      </c>
      <c r="B61" s="93" t="s">
        <v>165</v>
      </c>
      <c r="C61" s="54" t="s">
        <v>166</v>
      </c>
      <c r="D61" s="257">
        <v>148250</v>
      </c>
      <c r="E61" s="257">
        <v>0</v>
      </c>
      <c r="F61" s="56">
        <f t="shared" si="0"/>
        <v>0</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v>0</v>
      </c>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v>0</v>
      </c>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v>0</v>
      </c>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49676.549999999996</v>
      </c>
      <c r="E82" s="55">
        <f t="shared" si="19"/>
        <v>43005.31</v>
      </c>
      <c r="F82" s="56">
        <f t="shared" si="0"/>
        <v>86.570645505776881</v>
      </c>
    </row>
    <row r="83" spans="1:6" ht="12.75" customHeight="1" x14ac:dyDescent="0.2">
      <c r="A83" s="57">
        <v>641</v>
      </c>
      <c r="B83" s="91" t="s">
        <v>209</v>
      </c>
      <c r="C83" s="54" t="s">
        <v>210</v>
      </c>
      <c r="D83" s="55">
        <f t="shared" ref="D83:E83" si="20">SUM(D84:D90)</f>
        <v>113.99</v>
      </c>
      <c r="E83" s="55">
        <f t="shared" si="20"/>
        <v>22.34</v>
      </c>
      <c r="F83" s="56">
        <f t="shared" si="0"/>
        <v>19.598210369330644</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113.99</v>
      </c>
      <c r="E85" s="257">
        <v>22.34</v>
      </c>
      <c r="F85" s="56">
        <f t="shared" si="0"/>
        <v>19.598210369330644</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49562.559999999998</v>
      </c>
      <c r="E91" s="55">
        <f t="shared" si="21"/>
        <v>42982.97</v>
      </c>
      <c r="F91" s="56">
        <f t="shared" si="0"/>
        <v>86.724676852850223</v>
      </c>
    </row>
    <row r="92" spans="1:6" ht="12.75" customHeight="1" x14ac:dyDescent="0.2">
      <c r="A92" s="57">
        <v>6421</v>
      </c>
      <c r="B92" s="91" t="s">
        <v>227</v>
      </c>
      <c r="C92" s="54" t="s">
        <v>228</v>
      </c>
      <c r="D92" s="257">
        <v>5500</v>
      </c>
      <c r="E92" s="257">
        <v>5582.07</v>
      </c>
      <c r="F92" s="56">
        <f t="shared" si="0"/>
        <v>101.49218181818181</v>
      </c>
    </row>
    <row r="93" spans="1:6" ht="12.75" customHeight="1" x14ac:dyDescent="0.2">
      <c r="A93" s="57">
        <v>6422</v>
      </c>
      <c r="B93" s="91" t="s">
        <v>229</v>
      </c>
      <c r="C93" s="54" t="s">
        <v>230</v>
      </c>
      <c r="D93" s="257">
        <v>41990.68</v>
      </c>
      <c r="E93" s="257">
        <v>37400.9</v>
      </c>
      <c r="F93" s="56">
        <f t="shared" si="0"/>
        <v>89.069526856912063</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v>2071.88</v>
      </c>
      <c r="E97" s="257">
        <v>0</v>
      </c>
      <c r="F97" s="56">
        <f t="shared" si="0"/>
        <v>0</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216829.36000000002</v>
      </c>
      <c r="E106" s="55">
        <f t="shared" si="23"/>
        <v>348504.56</v>
      </c>
      <c r="F106" s="56">
        <f t="shared" si="0"/>
        <v>160.72756936606737</v>
      </c>
    </row>
    <row r="107" spans="1:6" ht="12.75" customHeight="1" x14ac:dyDescent="0.2">
      <c r="A107" s="57">
        <v>651</v>
      </c>
      <c r="B107" s="91" t="s">
        <v>257</v>
      </c>
      <c r="C107" s="54" t="s">
        <v>258</v>
      </c>
      <c r="D107" s="55">
        <f t="shared" ref="D107:E107" si="24">SUM(D108:D111)</f>
        <v>9838.49</v>
      </c>
      <c r="E107" s="55">
        <f t="shared" si="24"/>
        <v>178528.68</v>
      </c>
      <c r="F107" s="56">
        <f t="shared" si="0"/>
        <v>1814.5943127451467</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v>9628.35</v>
      </c>
      <c r="E109" s="257">
        <v>178528.68</v>
      </c>
      <c r="F109" s="56">
        <f t="shared" si="0"/>
        <v>1854.198071320631</v>
      </c>
    </row>
    <row r="110" spans="1:6" ht="12.75" customHeight="1" x14ac:dyDescent="0.2">
      <c r="A110" s="57">
        <v>6513</v>
      </c>
      <c r="B110" s="91" t="s">
        <v>263</v>
      </c>
      <c r="C110" s="54" t="s">
        <v>264</v>
      </c>
      <c r="D110" s="257">
        <v>210.14</v>
      </c>
      <c r="E110" s="257">
        <v>0</v>
      </c>
      <c r="F110" s="56">
        <f t="shared" si="0"/>
        <v>0</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85151.38</v>
      </c>
      <c r="E112" s="55">
        <f t="shared" si="25"/>
        <v>15455.29</v>
      </c>
      <c r="F112" s="56">
        <f t="shared" si="0"/>
        <v>18.150369377454602</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v>1726.35</v>
      </c>
      <c r="E114" s="257">
        <v>639.23</v>
      </c>
      <c r="F114" s="56">
        <f t="shared" si="0"/>
        <v>37.027833289889074</v>
      </c>
    </row>
    <row r="115" spans="1:6" ht="12.75" customHeight="1" x14ac:dyDescent="0.2">
      <c r="A115" s="57">
        <v>6524</v>
      </c>
      <c r="B115" s="91" t="s">
        <v>273</v>
      </c>
      <c r="C115" s="54" t="s">
        <v>274</v>
      </c>
      <c r="D115" s="257">
        <v>682.11</v>
      </c>
      <c r="E115" s="257">
        <v>6955.95</v>
      </c>
      <c r="F115" s="56">
        <f t="shared" si="0"/>
        <v>1019.7695386374631</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82742.92</v>
      </c>
      <c r="E117" s="257">
        <v>7860.11</v>
      </c>
      <c r="F117" s="56">
        <f t="shared" si="0"/>
        <v>9.4994351178324372</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121839.49</v>
      </c>
      <c r="E120" s="55">
        <f t="shared" si="26"/>
        <v>154520.59</v>
      </c>
      <c r="F120" s="56">
        <f t="shared" si="0"/>
        <v>126.82307682016724</v>
      </c>
    </row>
    <row r="121" spans="1:6" ht="12.75" customHeight="1" x14ac:dyDescent="0.2">
      <c r="A121" s="57">
        <v>6531</v>
      </c>
      <c r="B121" s="91" t="s">
        <v>285</v>
      </c>
      <c r="C121" s="54" t="s">
        <v>286</v>
      </c>
      <c r="D121" s="257">
        <v>3109.5</v>
      </c>
      <c r="E121" s="257">
        <v>0</v>
      </c>
      <c r="F121" s="56">
        <f t="shared" si="0"/>
        <v>0</v>
      </c>
    </row>
    <row r="122" spans="1:6" ht="12.75" customHeight="1" x14ac:dyDescent="0.2">
      <c r="A122" s="57">
        <v>6532</v>
      </c>
      <c r="B122" s="91" t="s">
        <v>287</v>
      </c>
      <c r="C122" s="54" t="s">
        <v>288</v>
      </c>
      <c r="D122" s="257">
        <v>118729.99</v>
      </c>
      <c r="E122" s="257">
        <v>154520.59</v>
      </c>
      <c r="F122" s="56">
        <f t="shared" si="0"/>
        <v>130.14453214390062</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40110</v>
      </c>
      <c r="E124" s="55">
        <f t="shared" si="27"/>
        <v>64946.5</v>
      </c>
      <c r="F124" s="56">
        <f t="shared" si="0"/>
        <v>161.92096733981552</v>
      </c>
    </row>
    <row r="125" spans="1:6" ht="12.75" customHeight="1" x14ac:dyDescent="0.2">
      <c r="A125" s="57">
        <v>661</v>
      </c>
      <c r="B125" s="93" t="s">
        <v>293</v>
      </c>
      <c r="C125" s="54" t="s">
        <v>294</v>
      </c>
      <c r="D125" s="55">
        <f t="shared" ref="D125:E125" si="28">SUM(D126:D127)</f>
        <v>40110</v>
      </c>
      <c r="E125" s="55">
        <f t="shared" si="28"/>
        <v>64946.5</v>
      </c>
      <c r="F125" s="56">
        <f t="shared" si="0"/>
        <v>161.92096733981552</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40110</v>
      </c>
      <c r="E127" s="257">
        <v>64946.5</v>
      </c>
      <c r="F127" s="56">
        <f t="shared" si="0"/>
        <v>161.92096733981552</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c r="E135" s="257"/>
      <c r="F135" s="56" t="str">
        <f t="shared" si="31"/>
        <v>-</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2305.98</v>
      </c>
      <c r="E139" s="55">
        <f t="shared" si="33"/>
        <v>3513.39</v>
      </c>
      <c r="F139" s="56">
        <f t="shared" si="31"/>
        <v>152.35995108370412</v>
      </c>
    </row>
    <row r="140" spans="1:6" ht="12.75" customHeight="1" x14ac:dyDescent="0.2">
      <c r="A140" s="57">
        <v>681</v>
      </c>
      <c r="B140" s="91" t="s">
        <v>323</v>
      </c>
      <c r="C140" s="54" t="s">
        <v>324</v>
      </c>
      <c r="D140" s="55">
        <f t="shared" ref="D140:E140" si="34">SUM(D141:D149)</f>
        <v>2305.98</v>
      </c>
      <c r="E140" s="55">
        <f t="shared" si="34"/>
        <v>3513.39</v>
      </c>
      <c r="F140" s="56">
        <f t="shared" si="31"/>
        <v>152.35995108370412</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v>2305.98</v>
      </c>
      <c r="E149" s="257">
        <v>3513.39</v>
      </c>
      <c r="F149" s="56">
        <f t="shared" si="31"/>
        <v>152.35995108370412</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1497310.06</v>
      </c>
      <c r="E151" s="55">
        <f t="shared" si="35"/>
        <v>1653488.75</v>
      </c>
      <c r="F151" s="56">
        <f t="shared" si="31"/>
        <v>110.43061782407312</v>
      </c>
    </row>
    <row r="152" spans="1:6" ht="12.75" customHeight="1" x14ac:dyDescent="0.2">
      <c r="A152" s="57">
        <v>31</v>
      </c>
      <c r="B152" s="91" t="s">
        <v>346</v>
      </c>
      <c r="C152" s="54" t="s">
        <v>347</v>
      </c>
      <c r="D152" s="55">
        <f t="shared" ref="D152:E152" si="36">D153+D158+D159</f>
        <v>263926.51</v>
      </c>
      <c r="E152" s="55">
        <f t="shared" si="36"/>
        <v>228367.5</v>
      </c>
      <c r="F152" s="56">
        <f t="shared" si="31"/>
        <v>86.526927514784319</v>
      </c>
    </row>
    <row r="153" spans="1:6" ht="12.75" customHeight="1" x14ac:dyDescent="0.2">
      <c r="A153" s="57">
        <v>311</v>
      </c>
      <c r="B153" s="91" t="s">
        <v>348</v>
      </c>
      <c r="C153" s="54" t="s">
        <v>349</v>
      </c>
      <c r="D153" s="55">
        <f t="shared" ref="D153:E153" si="37">SUM(D154:D157)</f>
        <v>175743.48</v>
      </c>
      <c r="E153" s="55">
        <f t="shared" si="37"/>
        <v>193447.63</v>
      </c>
      <c r="F153" s="56">
        <f t="shared" si="31"/>
        <v>110.07385878554356</v>
      </c>
    </row>
    <row r="154" spans="1:6" ht="12.75" customHeight="1" x14ac:dyDescent="0.2">
      <c r="A154" s="57">
        <v>3111</v>
      </c>
      <c r="B154" s="91" t="s">
        <v>350</v>
      </c>
      <c r="C154" s="54" t="s">
        <v>351</v>
      </c>
      <c r="D154" s="257">
        <v>175743.48</v>
      </c>
      <c r="E154" s="257">
        <v>193447.63</v>
      </c>
      <c r="F154" s="56">
        <f t="shared" si="31"/>
        <v>110.07385878554356</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c r="F156" s="56" t="str">
        <f t="shared" si="31"/>
        <v>-</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8000</v>
      </c>
      <c r="E158" s="257">
        <v>3000</v>
      </c>
      <c r="F158" s="56">
        <f t="shared" si="31"/>
        <v>37.5</v>
      </c>
    </row>
    <row r="159" spans="1:6" ht="12.75" customHeight="1" x14ac:dyDescent="0.2">
      <c r="A159" s="57">
        <v>313</v>
      </c>
      <c r="B159" s="91" t="s">
        <v>360</v>
      </c>
      <c r="C159" s="54" t="s">
        <v>361</v>
      </c>
      <c r="D159" s="55">
        <f t="shared" ref="D159:E159" si="38">SUM(D160:D162)</f>
        <v>80183.03</v>
      </c>
      <c r="E159" s="55">
        <f t="shared" si="38"/>
        <v>31919.87</v>
      </c>
      <c r="F159" s="56">
        <f t="shared" si="31"/>
        <v>39.80876003313918</v>
      </c>
    </row>
    <row r="160" spans="1:6" ht="12.75" customHeight="1" x14ac:dyDescent="0.2">
      <c r="A160" s="57">
        <v>3131</v>
      </c>
      <c r="B160" s="91" t="s">
        <v>139</v>
      </c>
      <c r="C160" s="54" t="s">
        <v>362</v>
      </c>
      <c r="D160" s="257">
        <v>42104.76</v>
      </c>
      <c r="E160" s="257">
        <v>0</v>
      </c>
      <c r="F160" s="56">
        <f t="shared" si="31"/>
        <v>0</v>
      </c>
    </row>
    <row r="161" spans="1:6" ht="12.75" customHeight="1" x14ac:dyDescent="0.2">
      <c r="A161" s="57">
        <v>3132</v>
      </c>
      <c r="B161" s="91" t="s">
        <v>363</v>
      </c>
      <c r="C161" s="54" t="s">
        <v>364</v>
      </c>
      <c r="D161" s="257">
        <v>38078.269999999997</v>
      </c>
      <c r="E161" s="257">
        <v>31919.87</v>
      </c>
      <c r="F161" s="56">
        <f t="shared" si="31"/>
        <v>83.826996342008187</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726176.81</v>
      </c>
      <c r="E163" s="55">
        <f t="shared" si="39"/>
        <v>639069.76</v>
      </c>
      <c r="F163" s="56">
        <f t="shared" si="31"/>
        <v>88.004705080020386</v>
      </c>
    </row>
    <row r="164" spans="1:6" ht="12.75" customHeight="1" x14ac:dyDescent="0.2">
      <c r="A164" s="57">
        <v>321</v>
      </c>
      <c r="B164" s="91" t="s">
        <v>369</v>
      </c>
      <c r="C164" s="54" t="s">
        <v>370</v>
      </c>
      <c r="D164" s="55">
        <f t="shared" ref="D164:E164" si="40">SUM(D165:D168)</f>
        <v>6425.84</v>
      </c>
      <c r="E164" s="55">
        <f t="shared" si="40"/>
        <v>3151.39</v>
      </c>
      <c r="F164" s="56">
        <f t="shared" si="31"/>
        <v>49.042459818482868</v>
      </c>
    </row>
    <row r="165" spans="1:6" ht="12.75" customHeight="1" x14ac:dyDescent="0.2">
      <c r="A165" s="57">
        <v>3211</v>
      </c>
      <c r="B165" s="91" t="s">
        <v>371</v>
      </c>
      <c r="C165" s="54" t="s">
        <v>372</v>
      </c>
      <c r="D165" s="257"/>
      <c r="E165" s="257">
        <v>0</v>
      </c>
      <c r="F165" s="56" t="str">
        <f t="shared" si="31"/>
        <v>-</v>
      </c>
    </row>
    <row r="166" spans="1:6" ht="12.75" customHeight="1" x14ac:dyDescent="0.2">
      <c r="A166" s="57">
        <v>3212</v>
      </c>
      <c r="B166" s="91" t="s">
        <v>373</v>
      </c>
      <c r="C166" s="54" t="s">
        <v>374</v>
      </c>
      <c r="D166" s="257">
        <v>4194</v>
      </c>
      <c r="E166" s="257">
        <v>166.43</v>
      </c>
      <c r="F166" s="56">
        <f t="shared" si="31"/>
        <v>3.9682880305197905</v>
      </c>
    </row>
    <row r="167" spans="1:6" ht="12.75" customHeight="1" x14ac:dyDescent="0.2">
      <c r="A167" s="57">
        <v>3213</v>
      </c>
      <c r="B167" s="91" t="s">
        <v>375</v>
      </c>
      <c r="C167" s="54" t="s">
        <v>376</v>
      </c>
      <c r="D167" s="257">
        <v>0</v>
      </c>
      <c r="E167" s="257">
        <v>0</v>
      </c>
      <c r="F167" s="56" t="str">
        <f t="shared" si="31"/>
        <v>-</v>
      </c>
    </row>
    <row r="168" spans="1:6" ht="12.75" customHeight="1" x14ac:dyDescent="0.2">
      <c r="A168" s="57">
        <v>3214</v>
      </c>
      <c r="B168" s="91" t="s">
        <v>377</v>
      </c>
      <c r="C168" s="54" t="s">
        <v>378</v>
      </c>
      <c r="D168" s="257">
        <v>2231.84</v>
      </c>
      <c r="E168" s="257">
        <v>2984.96</v>
      </c>
      <c r="F168" s="56">
        <f t="shared" si="31"/>
        <v>133.74435443400961</v>
      </c>
    </row>
    <row r="169" spans="1:6" ht="12.75" customHeight="1" x14ac:dyDescent="0.2">
      <c r="A169" s="57">
        <v>322</v>
      </c>
      <c r="B169" s="91" t="s">
        <v>379</v>
      </c>
      <c r="C169" s="54" t="s">
        <v>380</v>
      </c>
      <c r="D169" s="55">
        <f t="shared" ref="D169:E169" si="41">SUM(D170:D176)</f>
        <v>194143.23</v>
      </c>
      <c r="E169" s="55">
        <f t="shared" si="41"/>
        <v>183759.13999999998</v>
      </c>
      <c r="F169" s="56">
        <f t="shared" si="31"/>
        <v>94.651325209743334</v>
      </c>
    </row>
    <row r="170" spans="1:6" ht="12.75" customHeight="1" x14ac:dyDescent="0.2">
      <c r="A170" s="57">
        <v>3221</v>
      </c>
      <c r="B170" s="91" t="s">
        <v>381</v>
      </c>
      <c r="C170" s="54" t="s">
        <v>382</v>
      </c>
      <c r="D170" s="257">
        <v>46837.9</v>
      </c>
      <c r="E170" s="257">
        <v>27480.49</v>
      </c>
      <c r="F170" s="56">
        <f t="shared" si="31"/>
        <v>58.671481855505903</v>
      </c>
    </row>
    <row r="171" spans="1:6" ht="12.75" customHeight="1" x14ac:dyDescent="0.2">
      <c r="A171" s="57">
        <v>3222</v>
      </c>
      <c r="B171" s="91" t="s">
        <v>383</v>
      </c>
      <c r="C171" s="54" t="s">
        <v>384</v>
      </c>
      <c r="D171" s="257"/>
      <c r="E171" s="257">
        <v>0</v>
      </c>
      <c r="F171" s="56" t="str">
        <f t="shared" si="31"/>
        <v>-</v>
      </c>
    </row>
    <row r="172" spans="1:6" ht="12.75" customHeight="1" x14ac:dyDescent="0.2">
      <c r="A172" s="57">
        <v>3223</v>
      </c>
      <c r="B172" s="91" t="s">
        <v>385</v>
      </c>
      <c r="C172" s="54" t="s">
        <v>386</v>
      </c>
      <c r="D172" s="257">
        <v>88398.2</v>
      </c>
      <c r="E172" s="257">
        <v>138413.69</v>
      </c>
      <c r="F172" s="56">
        <f t="shared" si="31"/>
        <v>156.57976067385988</v>
      </c>
    </row>
    <row r="173" spans="1:6" ht="12.75" customHeight="1" x14ac:dyDescent="0.2">
      <c r="A173" s="57">
        <v>3224</v>
      </c>
      <c r="B173" s="91" t="s">
        <v>387</v>
      </c>
      <c r="C173" s="54" t="s">
        <v>388</v>
      </c>
      <c r="D173" s="257">
        <v>58907.13</v>
      </c>
      <c r="E173" s="257">
        <v>17864.96</v>
      </c>
      <c r="F173" s="56">
        <f t="shared" si="31"/>
        <v>30.327330494627731</v>
      </c>
    </row>
    <row r="174" spans="1:6" ht="12.75" customHeight="1" x14ac:dyDescent="0.2">
      <c r="A174" s="57">
        <v>3225</v>
      </c>
      <c r="B174" s="91" t="s">
        <v>389</v>
      </c>
      <c r="C174" s="54" t="s">
        <v>390</v>
      </c>
      <c r="D174" s="257"/>
      <c r="E174" s="257">
        <v>0</v>
      </c>
      <c r="F174" s="56" t="str">
        <f t="shared" si="31"/>
        <v>-</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c r="E176" s="257"/>
      <c r="F176" s="56" t="str">
        <f t="shared" si="31"/>
        <v>-</v>
      </c>
    </row>
    <row r="177" spans="1:6" ht="12.75" customHeight="1" x14ac:dyDescent="0.2">
      <c r="A177" s="57">
        <v>323</v>
      </c>
      <c r="B177" s="91" t="s">
        <v>395</v>
      </c>
      <c r="C177" s="54" t="s">
        <v>396</v>
      </c>
      <c r="D177" s="55">
        <f t="shared" ref="D177:E177" si="42">SUM(D178:D186)</f>
        <v>437095.58000000007</v>
      </c>
      <c r="E177" s="55">
        <f t="shared" si="42"/>
        <v>370844.09</v>
      </c>
      <c r="F177" s="56">
        <f t="shared" si="31"/>
        <v>84.842791135064772</v>
      </c>
    </row>
    <row r="178" spans="1:6" ht="12.75" customHeight="1" x14ac:dyDescent="0.2">
      <c r="A178" s="57">
        <v>3231</v>
      </c>
      <c r="B178" s="91" t="s">
        <v>397</v>
      </c>
      <c r="C178" s="54" t="s">
        <v>398</v>
      </c>
      <c r="D178" s="257">
        <v>20261.490000000002</v>
      </c>
      <c r="E178" s="257">
        <v>34714.080000000002</v>
      </c>
      <c r="F178" s="56">
        <f t="shared" si="31"/>
        <v>171.33034145070278</v>
      </c>
    </row>
    <row r="179" spans="1:6" ht="12.75" customHeight="1" x14ac:dyDescent="0.2">
      <c r="A179" s="57">
        <v>3232</v>
      </c>
      <c r="B179" s="91" t="s">
        <v>399</v>
      </c>
      <c r="C179" s="54" t="s">
        <v>400</v>
      </c>
      <c r="D179" s="257">
        <v>153647.67000000001</v>
      </c>
      <c r="E179" s="257">
        <v>94887.41</v>
      </c>
      <c r="F179" s="56">
        <f t="shared" si="31"/>
        <v>61.756491328505014</v>
      </c>
    </row>
    <row r="180" spans="1:6" ht="12.75" customHeight="1" x14ac:dyDescent="0.2">
      <c r="A180" s="57">
        <v>3233</v>
      </c>
      <c r="B180" s="91" t="s">
        <v>401</v>
      </c>
      <c r="C180" s="54" t="s">
        <v>402</v>
      </c>
      <c r="D180" s="257">
        <v>83400.03</v>
      </c>
      <c r="E180" s="257">
        <v>35459.75</v>
      </c>
      <c r="F180" s="56">
        <f t="shared" si="31"/>
        <v>42.517670557192844</v>
      </c>
    </row>
    <row r="181" spans="1:6" ht="12.75" customHeight="1" x14ac:dyDescent="0.2">
      <c r="A181" s="57">
        <v>3234</v>
      </c>
      <c r="B181" s="91" t="s">
        <v>403</v>
      </c>
      <c r="C181" s="54" t="s">
        <v>404</v>
      </c>
      <c r="D181" s="257">
        <v>77308.47</v>
      </c>
      <c r="E181" s="257">
        <v>92850.02</v>
      </c>
      <c r="F181" s="56">
        <f t="shared" si="31"/>
        <v>120.10329527928829</v>
      </c>
    </row>
    <row r="182" spans="1:6" ht="12.75" customHeight="1" x14ac:dyDescent="0.2">
      <c r="A182" s="57">
        <v>3235</v>
      </c>
      <c r="B182" s="91" t="s">
        <v>405</v>
      </c>
      <c r="C182" s="54" t="s">
        <v>406</v>
      </c>
      <c r="D182" s="257">
        <v>4566.29</v>
      </c>
      <c r="E182" s="257">
        <v>2406.25</v>
      </c>
      <c r="F182" s="56">
        <f t="shared" si="31"/>
        <v>52.695952293875337</v>
      </c>
    </row>
    <row r="183" spans="1:6" ht="12.75" customHeight="1" x14ac:dyDescent="0.2">
      <c r="A183" s="57">
        <v>3236</v>
      </c>
      <c r="B183" s="91" t="s">
        <v>407</v>
      </c>
      <c r="C183" s="54" t="s">
        <v>408</v>
      </c>
      <c r="D183" s="257">
        <v>32229.96</v>
      </c>
      <c r="E183" s="257">
        <v>41373.69</v>
      </c>
      <c r="F183" s="56">
        <f t="shared" si="31"/>
        <v>128.37028032302865</v>
      </c>
    </row>
    <row r="184" spans="1:6" ht="12.75" customHeight="1" x14ac:dyDescent="0.2">
      <c r="A184" s="57">
        <v>3237</v>
      </c>
      <c r="B184" s="91" t="s">
        <v>409</v>
      </c>
      <c r="C184" s="54" t="s">
        <v>410</v>
      </c>
      <c r="D184" s="257">
        <v>38266.639999999999</v>
      </c>
      <c r="E184" s="257">
        <v>53911.95</v>
      </c>
      <c r="F184" s="56">
        <f t="shared" si="31"/>
        <v>140.88498493727172</v>
      </c>
    </row>
    <row r="185" spans="1:6" ht="12.75" customHeight="1" x14ac:dyDescent="0.2">
      <c r="A185" s="57">
        <v>3238</v>
      </c>
      <c r="B185" s="91" t="s">
        <v>411</v>
      </c>
      <c r="C185" s="54" t="s">
        <v>412</v>
      </c>
      <c r="D185" s="257">
        <v>14820</v>
      </c>
      <c r="E185" s="257">
        <v>15240.94</v>
      </c>
      <c r="F185" s="56">
        <f t="shared" si="31"/>
        <v>102.84035087719299</v>
      </c>
    </row>
    <row r="186" spans="1:6" ht="12.75" customHeight="1" x14ac:dyDescent="0.2">
      <c r="A186" s="57">
        <v>3239</v>
      </c>
      <c r="B186" s="91" t="s">
        <v>413</v>
      </c>
      <c r="C186" s="54" t="s">
        <v>414</v>
      </c>
      <c r="D186" s="257">
        <v>12595.03</v>
      </c>
      <c r="E186" s="257">
        <v>0</v>
      </c>
      <c r="F186" s="56">
        <f t="shared" si="31"/>
        <v>0</v>
      </c>
    </row>
    <row r="187" spans="1:6" ht="12.75" customHeight="1" x14ac:dyDescent="0.2">
      <c r="A187" s="57">
        <v>324</v>
      </c>
      <c r="B187" s="91" t="s">
        <v>415</v>
      </c>
      <c r="C187" s="54" t="s">
        <v>416</v>
      </c>
      <c r="D187" s="257">
        <v>23514.7</v>
      </c>
      <c r="E187" s="257">
        <v>21596.18</v>
      </c>
      <c r="F187" s="56">
        <f t="shared" si="31"/>
        <v>91.841188703236696</v>
      </c>
    </row>
    <row r="188" spans="1:6" ht="12.75" customHeight="1" x14ac:dyDescent="0.2">
      <c r="A188" s="57">
        <v>329</v>
      </c>
      <c r="B188" s="91" t="s">
        <v>417</v>
      </c>
      <c r="C188" s="54" t="s">
        <v>418</v>
      </c>
      <c r="D188" s="55">
        <f t="shared" ref="D188:E188" si="43">SUM(D189:D195)</f>
        <v>64997.46</v>
      </c>
      <c r="E188" s="55">
        <f t="shared" si="43"/>
        <v>59718.96</v>
      </c>
      <c r="F188" s="56">
        <f t="shared" si="31"/>
        <v>91.878913422155264</v>
      </c>
    </row>
    <row r="189" spans="1:6" ht="12.75" customHeight="1" x14ac:dyDescent="0.2">
      <c r="A189" s="57">
        <v>3291</v>
      </c>
      <c r="B189" s="247" t="s">
        <v>419</v>
      </c>
      <c r="C189" s="54" t="s">
        <v>420</v>
      </c>
      <c r="D189" s="257">
        <v>20984.47</v>
      </c>
      <c r="E189" s="257">
        <v>0</v>
      </c>
      <c r="F189" s="56">
        <f t="shared" si="31"/>
        <v>0</v>
      </c>
    </row>
    <row r="190" spans="1:6" ht="12.75" customHeight="1" x14ac:dyDescent="0.2">
      <c r="A190" s="57">
        <v>3292</v>
      </c>
      <c r="B190" s="91" t="s">
        <v>421</v>
      </c>
      <c r="C190" s="54" t="s">
        <v>422</v>
      </c>
      <c r="D190" s="257"/>
      <c r="E190" s="257">
        <v>0</v>
      </c>
      <c r="F190" s="56" t="str">
        <f t="shared" si="31"/>
        <v>-</v>
      </c>
    </row>
    <row r="191" spans="1:6" ht="12.75" customHeight="1" x14ac:dyDescent="0.2">
      <c r="A191" s="57">
        <v>3293</v>
      </c>
      <c r="B191" s="91" t="s">
        <v>423</v>
      </c>
      <c r="C191" s="54" t="s">
        <v>424</v>
      </c>
      <c r="D191" s="257">
        <v>13463.38</v>
      </c>
      <c r="E191" s="257">
        <v>11882.51</v>
      </c>
      <c r="F191" s="56">
        <f t="shared" si="31"/>
        <v>88.258000591233412</v>
      </c>
    </row>
    <row r="192" spans="1:6" ht="12.75" customHeight="1" x14ac:dyDescent="0.2">
      <c r="A192" s="57">
        <v>3294</v>
      </c>
      <c r="B192" s="91" t="s">
        <v>425</v>
      </c>
      <c r="C192" s="54" t="s">
        <v>426</v>
      </c>
      <c r="D192" s="257">
        <v>1827.86</v>
      </c>
      <c r="E192" s="257">
        <v>1827.86</v>
      </c>
      <c r="F192" s="56">
        <f t="shared" si="31"/>
        <v>100</v>
      </c>
    </row>
    <row r="193" spans="1:6" ht="12.75" customHeight="1" x14ac:dyDescent="0.2">
      <c r="A193" s="57">
        <v>3295</v>
      </c>
      <c r="B193" s="91" t="s">
        <v>427</v>
      </c>
      <c r="C193" s="54" t="s">
        <v>428</v>
      </c>
      <c r="D193" s="257">
        <v>0</v>
      </c>
      <c r="E193" s="257">
        <v>0</v>
      </c>
      <c r="F193" s="56" t="str">
        <f t="shared" si="31"/>
        <v>-</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v>28721.75</v>
      </c>
      <c r="E195" s="257">
        <v>46008.59</v>
      </c>
      <c r="F195" s="56">
        <f t="shared" si="31"/>
        <v>160.18727967481087</v>
      </c>
    </row>
    <row r="196" spans="1:6" ht="12.75" customHeight="1" x14ac:dyDescent="0.2">
      <c r="A196" s="57">
        <v>34</v>
      </c>
      <c r="B196" s="247" t="s">
        <v>433</v>
      </c>
      <c r="C196" s="54" t="s">
        <v>434</v>
      </c>
      <c r="D196" s="55">
        <f t="shared" ref="D196:E196" si="44">D197+D202+D210</f>
        <v>26239.03</v>
      </c>
      <c r="E196" s="55">
        <f t="shared" si="44"/>
        <v>50077.53</v>
      </c>
      <c r="F196" s="56">
        <f t="shared" si="31"/>
        <v>190.85130052444774</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20136.62</v>
      </c>
      <c r="E202" s="55">
        <f t="shared" si="46"/>
        <v>32528.04</v>
      </c>
      <c r="F202" s="56">
        <f t="shared" si="31"/>
        <v>161.53674251190122</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v>20136.62</v>
      </c>
      <c r="E205" s="402">
        <v>32528.04</v>
      </c>
      <c r="F205" s="56">
        <f t="shared" si="31"/>
        <v>161.53674251190122</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6102.41</v>
      </c>
      <c r="E210" s="55">
        <f t="shared" si="47"/>
        <v>17549.489999999998</v>
      </c>
      <c r="F210" s="56">
        <f t="shared" si="31"/>
        <v>287.58293854395231</v>
      </c>
    </row>
    <row r="211" spans="1:6" ht="12.75" customHeight="1" x14ac:dyDescent="0.2">
      <c r="A211" s="57">
        <v>3431</v>
      </c>
      <c r="B211" s="247" t="s">
        <v>463</v>
      </c>
      <c r="C211" s="54" t="s">
        <v>464</v>
      </c>
      <c r="D211" s="257">
        <v>3602.41</v>
      </c>
      <c r="E211" s="257">
        <v>5053.74</v>
      </c>
      <c r="F211" s="56">
        <f t="shared" si="31"/>
        <v>140.28775181059345</v>
      </c>
    </row>
    <row r="212" spans="1:6" ht="12.75" customHeight="1" x14ac:dyDescent="0.2">
      <c r="A212" s="57">
        <v>3432</v>
      </c>
      <c r="B212" s="91" t="s">
        <v>465</v>
      </c>
      <c r="C212" s="54" t="s">
        <v>466</v>
      </c>
      <c r="D212" s="257"/>
      <c r="E212" s="257"/>
      <c r="F212" s="56" t="str">
        <f t="shared" si="31"/>
        <v>-</v>
      </c>
    </row>
    <row r="213" spans="1:6" ht="12.75" customHeight="1" x14ac:dyDescent="0.2">
      <c r="A213" s="57">
        <v>3433</v>
      </c>
      <c r="B213" s="91" t="s">
        <v>467</v>
      </c>
      <c r="C213" s="54" t="s">
        <v>468</v>
      </c>
      <c r="D213" s="257"/>
      <c r="E213" s="257"/>
      <c r="F213" s="56" t="str">
        <f t="shared" si="31"/>
        <v>-</v>
      </c>
    </row>
    <row r="214" spans="1:6" ht="12.75" customHeight="1" x14ac:dyDescent="0.2">
      <c r="A214" s="57">
        <v>3434</v>
      </c>
      <c r="B214" s="91" t="s">
        <v>469</v>
      </c>
      <c r="C214" s="54" t="s">
        <v>470</v>
      </c>
      <c r="D214" s="257">
        <v>2500</v>
      </c>
      <c r="E214" s="257">
        <v>12495.75</v>
      </c>
      <c r="F214" s="56">
        <f t="shared" si="31"/>
        <v>499.83000000000004</v>
      </c>
    </row>
    <row r="215" spans="1:6" ht="12.75" customHeight="1" x14ac:dyDescent="0.2">
      <c r="A215" s="57">
        <v>35</v>
      </c>
      <c r="B215" s="91" t="s">
        <v>471</v>
      </c>
      <c r="C215" s="54" t="s">
        <v>472</v>
      </c>
      <c r="D215" s="55">
        <f t="shared" ref="D215:E215" si="48">D216+D219+D223</f>
        <v>3369.7</v>
      </c>
      <c r="E215" s="55">
        <f t="shared" si="48"/>
        <v>2920.6</v>
      </c>
      <c r="F215" s="56">
        <f t="shared" si="31"/>
        <v>86.672404071579081</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3369.7</v>
      </c>
      <c r="E219" s="55">
        <f t="shared" si="50"/>
        <v>2920.6</v>
      </c>
      <c r="F219" s="56">
        <f t="shared" si="31"/>
        <v>86.672404071579081</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v>3369.7</v>
      </c>
      <c r="E222" s="257">
        <v>2920.6</v>
      </c>
      <c r="F222" s="56">
        <f t="shared" si="31"/>
        <v>86.672404071579081</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26790.81</v>
      </c>
      <c r="E224" s="55">
        <f t="shared" si="51"/>
        <v>373978.51</v>
      </c>
      <c r="F224" s="56">
        <f t="shared" ref="F224:F235" si="52">IF(D224&lt;&gt;0,IF(E224/D224&gt;=100,"&gt;&gt;100",E224/D224*100),"-")</f>
        <v>1395.9208773456271</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26790.81</v>
      </c>
      <c r="E231" s="55">
        <f t="shared" si="55"/>
        <v>0</v>
      </c>
      <c r="F231" s="56">
        <f t="shared" si="52"/>
        <v>0</v>
      </c>
    </row>
    <row r="232" spans="1:6" ht="12.75" customHeight="1" x14ac:dyDescent="0.2">
      <c r="A232" s="57">
        <v>3631</v>
      </c>
      <c r="B232" s="91" t="s">
        <v>505</v>
      </c>
      <c r="C232" s="54" t="s">
        <v>506</v>
      </c>
      <c r="D232" s="257">
        <v>26790.81</v>
      </c>
      <c r="E232" s="257">
        <v>0</v>
      </c>
      <c r="F232" s="56">
        <f t="shared" si="52"/>
        <v>0</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373978.51</v>
      </c>
      <c r="F240" s="56" t="str">
        <f t="shared" ref="F240:F243" si="59">IF(D240&lt;&gt;0,IF(E240/D240&gt;=100,"&gt;&gt;100",E240/D240*100),"-")</f>
        <v>-</v>
      </c>
    </row>
    <row r="241" spans="1:6" ht="24" x14ac:dyDescent="0.2">
      <c r="A241" s="57">
        <v>3672</v>
      </c>
      <c r="B241" s="91" t="s">
        <v>523</v>
      </c>
      <c r="C241" s="54" t="s">
        <v>524</v>
      </c>
      <c r="D241" s="257"/>
      <c r="E241" s="257">
        <v>373978.51</v>
      </c>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219571.20000000001</v>
      </c>
      <c r="E252" s="55">
        <f t="shared" si="63"/>
        <v>90313.85</v>
      </c>
      <c r="F252" s="56">
        <f t="shared" ref="F252:F258" si="64">IF(D252&lt;&gt;0,IF(E252/D252&gt;=100,"&gt;&gt;100",E252/D252*100),"-")</f>
        <v>41.131919851055152</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219571.20000000001</v>
      </c>
      <c r="E259" s="55">
        <f t="shared" si="66"/>
        <v>90313.85</v>
      </c>
      <c r="F259" s="56">
        <f t="shared" ref="F259:F262" si="67">IF(D259&lt;&gt;0,IF(E259/D259&gt;=100,"&gt;&gt;100",E259/D259*100),"-")</f>
        <v>41.131919851055152</v>
      </c>
    </row>
    <row r="260" spans="1:6" ht="12.75" customHeight="1" x14ac:dyDescent="0.2">
      <c r="A260" s="57">
        <v>3721</v>
      </c>
      <c r="B260" s="91" t="s">
        <v>557</v>
      </c>
      <c r="C260" s="54" t="s">
        <v>558</v>
      </c>
      <c r="D260" s="257">
        <v>219571.20000000001</v>
      </c>
      <c r="E260" s="257">
        <v>90313.85</v>
      </c>
      <c r="F260" s="56">
        <f t="shared" si="67"/>
        <v>41.131919851055152</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231236</v>
      </c>
      <c r="E263" s="55">
        <f t="shared" si="68"/>
        <v>268761</v>
      </c>
      <c r="F263" s="56">
        <f t="shared" ref="F263:F267" si="69">IF(D263&lt;&gt;0,IF(E263/D263&gt;=100,"&gt;&gt;100",E263/D263*100),"-")</f>
        <v>116.22800947949281</v>
      </c>
    </row>
    <row r="264" spans="1:6" ht="12.75" customHeight="1" x14ac:dyDescent="0.2">
      <c r="A264" s="57">
        <v>381</v>
      </c>
      <c r="B264" s="91" t="s">
        <v>565</v>
      </c>
      <c r="C264" s="54" t="s">
        <v>566</v>
      </c>
      <c r="D264" s="55">
        <f t="shared" ref="D264:E264" si="70">SUM(D265:D267)</f>
        <v>221236</v>
      </c>
      <c r="E264" s="55">
        <f t="shared" si="70"/>
        <v>268761</v>
      </c>
      <c r="F264" s="56">
        <f t="shared" si="69"/>
        <v>121.48158527545246</v>
      </c>
    </row>
    <row r="265" spans="1:6" ht="12.75" customHeight="1" x14ac:dyDescent="0.2">
      <c r="A265" s="57">
        <v>3811</v>
      </c>
      <c r="B265" s="91" t="s">
        <v>567</v>
      </c>
      <c r="C265" s="54" t="s">
        <v>568</v>
      </c>
      <c r="D265" s="257">
        <v>221236</v>
      </c>
      <c r="E265" s="257">
        <v>268761</v>
      </c>
      <c r="F265" s="56">
        <f t="shared" si="69"/>
        <v>121.48158527545246</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v>0</v>
      </c>
      <c r="F278" s="56" t="str">
        <f t="shared" si="74"/>
        <v>-</v>
      </c>
    </row>
    <row r="279" spans="1:6" ht="12.75" customHeight="1" x14ac:dyDescent="0.2">
      <c r="A279" s="57">
        <v>386</v>
      </c>
      <c r="B279" s="93" t="s">
        <v>594</v>
      </c>
      <c r="C279" s="54" t="s">
        <v>595</v>
      </c>
      <c r="D279" s="55">
        <f t="shared" ref="D279:E279" si="75">SUM(D280:D284)</f>
        <v>10000</v>
      </c>
      <c r="E279" s="55">
        <f t="shared" si="75"/>
        <v>0</v>
      </c>
      <c r="F279" s="56">
        <f t="shared" si="74"/>
        <v>0</v>
      </c>
    </row>
    <row r="280" spans="1:6" ht="24" x14ac:dyDescent="0.2">
      <c r="A280" s="57">
        <v>3861</v>
      </c>
      <c r="B280" s="91" t="s">
        <v>596</v>
      </c>
      <c r="C280" s="54" t="s">
        <v>597</v>
      </c>
      <c r="D280" s="257">
        <v>10000</v>
      </c>
      <c r="E280" s="257">
        <v>0</v>
      </c>
      <c r="F280" s="56">
        <f t="shared" si="74"/>
        <v>0</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1497310.06</v>
      </c>
      <c r="E289" s="55">
        <f t="shared" si="79"/>
        <v>1653488.75</v>
      </c>
      <c r="F289" s="56">
        <f t="shared" si="76"/>
        <v>110.43061782407312</v>
      </c>
    </row>
    <row r="290" spans="1:6" ht="12.75" customHeight="1" x14ac:dyDescent="0.2">
      <c r="A290" s="57" t="s">
        <v>606</v>
      </c>
      <c r="B290" s="91" t="s">
        <v>617</v>
      </c>
      <c r="C290" s="54" t="s">
        <v>618</v>
      </c>
      <c r="D290" s="55">
        <f>IF(D6&gt;=D289,D6-D289,0)</f>
        <v>978344.68999999948</v>
      </c>
      <c r="E290" s="55">
        <f>IF(E6&gt;=E289,E6-E289,0)</f>
        <v>1184776.67</v>
      </c>
      <c r="F290" s="56">
        <f t="shared" si="76"/>
        <v>121.10012780873789</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28737114.16</v>
      </c>
      <c r="E292" s="257">
        <v>32220771.190000001</v>
      </c>
      <c r="F292" s="56">
        <f t="shared" si="76"/>
        <v>112.12250127345425</v>
      </c>
    </row>
    <row r="293" spans="1:6" ht="12.75" customHeight="1" x14ac:dyDescent="0.2">
      <c r="A293" s="57">
        <v>92221</v>
      </c>
      <c r="B293" s="91" t="s">
        <v>623</v>
      </c>
      <c r="C293" s="54" t="s">
        <v>624</v>
      </c>
      <c r="D293" s="257"/>
      <c r="E293" s="257"/>
      <c r="F293" s="56" t="str">
        <f t="shared" si="76"/>
        <v>-</v>
      </c>
    </row>
    <row r="294" spans="1:6" ht="12.75" customHeight="1" x14ac:dyDescent="0.2">
      <c r="A294" s="57">
        <v>96</v>
      </c>
      <c r="B294" s="91" t="s">
        <v>625</v>
      </c>
      <c r="C294" s="54" t="s">
        <v>626</v>
      </c>
      <c r="D294" s="257">
        <v>233800</v>
      </c>
      <c r="E294" s="257">
        <v>212530</v>
      </c>
      <c r="F294" s="56">
        <f t="shared" si="76"/>
        <v>90.90248075278015</v>
      </c>
    </row>
    <row r="295" spans="1:6" ht="24" x14ac:dyDescent="0.2">
      <c r="A295" s="57">
        <v>9661</v>
      </c>
      <c r="B295" s="91" t="s">
        <v>627</v>
      </c>
      <c r="C295" s="54" t="s">
        <v>628</v>
      </c>
      <c r="D295" s="257"/>
      <c r="E295" s="257"/>
      <c r="F295" s="56" t="str">
        <f t="shared" si="76"/>
        <v>-</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4397059.9000000004</v>
      </c>
      <c r="E350" s="55">
        <f t="shared" si="95"/>
        <v>29887.5</v>
      </c>
      <c r="F350" s="56">
        <f t="shared" si="81"/>
        <v>0.679715552658266</v>
      </c>
    </row>
    <row r="351" spans="1:6" ht="12.75" customHeight="1" x14ac:dyDescent="0.2">
      <c r="A351" s="57">
        <v>41</v>
      </c>
      <c r="B351" s="91" t="s">
        <v>738</v>
      </c>
      <c r="C351" s="54" t="s">
        <v>739</v>
      </c>
      <c r="D351" s="55">
        <f t="shared" ref="D351:E351" si="96">D352+D356</f>
        <v>15000</v>
      </c>
      <c r="E351" s="55">
        <f t="shared" si="96"/>
        <v>0</v>
      </c>
      <c r="F351" s="56">
        <f t="shared" si="81"/>
        <v>0</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v>0</v>
      </c>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15000</v>
      </c>
      <c r="E356" s="55">
        <f t="shared" si="98"/>
        <v>0</v>
      </c>
      <c r="F356" s="56">
        <f t="shared" si="81"/>
        <v>0</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v>15000</v>
      </c>
      <c r="E362" s="257">
        <v>0</v>
      </c>
      <c r="F362" s="56">
        <f t="shared" si="81"/>
        <v>0</v>
      </c>
    </row>
    <row r="363" spans="1:6" ht="24" x14ac:dyDescent="0.2">
      <c r="A363" s="57">
        <v>42</v>
      </c>
      <c r="B363" s="247" t="s">
        <v>754</v>
      </c>
      <c r="C363" s="54" t="s">
        <v>755</v>
      </c>
      <c r="D363" s="55">
        <f t="shared" ref="D363:E363" si="99">D364+D369+D378+D383+D388+D391</f>
        <v>4382059.9000000004</v>
      </c>
      <c r="E363" s="55">
        <f t="shared" si="99"/>
        <v>29887.5</v>
      </c>
      <c r="F363" s="56">
        <f t="shared" si="81"/>
        <v>0.6820422514078367</v>
      </c>
    </row>
    <row r="364" spans="1:6" ht="12.75" customHeight="1" x14ac:dyDescent="0.2">
      <c r="A364" s="57">
        <v>421</v>
      </c>
      <c r="B364" s="91" t="s">
        <v>756</v>
      </c>
      <c r="C364" s="54" t="s">
        <v>757</v>
      </c>
      <c r="D364" s="55">
        <f t="shared" ref="D364:E364" si="100">SUM(D365:D368)</f>
        <v>4205753.1500000004</v>
      </c>
      <c r="E364" s="55">
        <f t="shared" si="100"/>
        <v>26387.5</v>
      </c>
      <c r="F364" s="56">
        <f t="shared" si="81"/>
        <v>0.6274143788015708</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v>4087153.17</v>
      </c>
      <c r="E366" s="257">
        <v>0</v>
      </c>
      <c r="F366" s="56">
        <f t="shared" si="81"/>
        <v>0</v>
      </c>
    </row>
    <row r="367" spans="1:6" ht="12.75" customHeight="1" x14ac:dyDescent="0.2">
      <c r="A367" s="57">
        <v>4213</v>
      </c>
      <c r="B367" s="91" t="s">
        <v>666</v>
      </c>
      <c r="C367" s="54" t="s">
        <v>760</v>
      </c>
      <c r="D367" s="257"/>
      <c r="E367" s="257">
        <v>6250</v>
      </c>
      <c r="F367" s="56" t="str">
        <f t="shared" si="81"/>
        <v>-</v>
      </c>
    </row>
    <row r="368" spans="1:6" ht="12.75" customHeight="1" x14ac:dyDescent="0.2">
      <c r="A368" s="57">
        <v>4214</v>
      </c>
      <c r="B368" s="91" t="s">
        <v>668</v>
      </c>
      <c r="C368" s="54" t="s">
        <v>761</v>
      </c>
      <c r="D368" s="257">
        <v>118599.98</v>
      </c>
      <c r="E368" s="257">
        <v>20137.5</v>
      </c>
      <c r="F368" s="56">
        <f t="shared" si="81"/>
        <v>16.979345190446068</v>
      </c>
    </row>
    <row r="369" spans="1:6" ht="12.75" customHeight="1" x14ac:dyDescent="0.2">
      <c r="A369" s="57">
        <v>422</v>
      </c>
      <c r="B369" s="91" t="s">
        <v>762</v>
      </c>
      <c r="C369" s="54" t="s">
        <v>763</v>
      </c>
      <c r="D369" s="55">
        <f t="shared" ref="D369:E369" si="101">SUM(D370:D377)</f>
        <v>176306.75</v>
      </c>
      <c r="E369" s="55">
        <f t="shared" si="101"/>
        <v>3500</v>
      </c>
      <c r="F369" s="56">
        <f t="shared" si="81"/>
        <v>1.9851764041932598</v>
      </c>
    </row>
    <row r="370" spans="1:6" ht="12.75" customHeight="1" x14ac:dyDescent="0.2">
      <c r="A370" s="57">
        <v>4221</v>
      </c>
      <c r="B370" s="91" t="s">
        <v>672</v>
      </c>
      <c r="C370" s="54" t="s">
        <v>764</v>
      </c>
      <c r="D370" s="257">
        <v>176306.75</v>
      </c>
      <c r="E370" s="257">
        <v>3500</v>
      </c>
      <c r="F370" s="56">
        <f t="shared" si="81"/>
        <v>1.9851764041932598</v>
      </c>
    </row>
    <row r="371" spans="1:6" ht="12.75" customHeight="1" x14ac:dyDescent="0.2">
      <c r="A371" s="57">
        <v>4222</v>
      </c>
      <c r="B371" s="91" t="s">
        <v>765</v>
      </c>
      <c r="C371" s="54" t="s">
        <v>766</v>
      </c>
      <c r="D371" s="257">
        <v>0</v>
      </c>
      <c r="E371" s="257">
        <v>0</v>
      </c>
      <c r="F371" s="56" t="str">
        <f t="shared" si="81"/>
        <v>-</v>
      </c>
    </row>
    <row r="372" spans="1:6" ht="12.75" customHeight="1" x14ac:dyDescent="0.2">
      <c r="A372" s="57">
        <v>4223</v>
      </c>
      <c r="B372" s="91" t="s">
        <v>676</v>
      </c>
      <c r="C372" s="54" t="s">
        <v>767</v>
      </c>
      <c r="D372" s="257"/>
      <c r="E372" s="257"/>
      <c r="F372" s="56" t="str">
        <f t="shared" si="81"/>
        <v>-</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c r="E403" s="257"/>
      <c r="F403" s="56" t="str">
        <f t="shared" si="81"/>
        <v>-</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4397059.9000000004</v>
      </c>
      <c r="E408" s="55">
        <f t="shared" si="111"/>
        <v>29887.5</v>
      </c>
      <c r="F408" s="56">
        <f t="shared" si="81"/>
        <v>0.679715552658266</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v>28567003.239999998</v>
      </c>
      <c r="E410" s="257">
        <v>35192946.700000003</v>
      </c>
      <c r="F410" s="56">
        <f t="shared" si="81"/>
        <v>123.19439461092037</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2475654.7499999995</v>
      </c>
      <c r="E412" s="55">
        <f>E6+E298</f>
        <v>2838265.42</v>
      </c>
      <c r="F412" s="56">
        <f t="shared" si="81"/>
        <v>114.64706134811409</v>
      </c>
    </row>
    <row r="413" spans="1:6" ht="12.75" customHeight="1" x14ac:dyDescent="0.2">
      <c r="A413" s="57" t="s">
        <v>606</v>
      </c>
      <c r="B413" s="91" t="s">
        <v>829</v>
      </c>
      <c r="C413" s="54" t="s">
        <v>830</v>
      </c>
      <c r="D413" s="55">
        <f t="shared" ref="D413:E413" si="112">D289+D350</f>
        <v>5894369.9600000009</v>
      </c>
      <c r="E413" s="55">
        <f t="shared" si="112"/>
        <v>1683376.25</v>
      </c>
      <c r="F413" s="56">
        <f t="shared" si="81"/>
        <v>28.559053154512203</v>
      </c>
    </row>
    <row r="414" spans="1:6" ht="12.75" customHeight="1" x14ac:dyDescent="0.2">
      <c r="A414" s="57" t="s">
        <v>606</v>
      </c>
      <c r="B414" s="91" t="s">
        <v>831</v>
      </c>
      <c r="C414" s="54" t="s">
        <v>832</v>
      </c>
      <c r="D414" s="55">
        <f t="shared" ref="D414:E414" si="113">IF(D412&gt;=D413,D412-D413,0)</f>
        <v>0</v>
      </c>
      <c r="E414" s="55">
        <f t="shared" si="113"/>
        <v>1154889.17</v>
      </c>
      <c r="F414" s="56" t="str">
        <f t="shared" si="81"/>
        <v>-</v>
      </c>
    </row>
    <row r="415" spans="1:6" ht="12.75" customHeight="1" x14ac:dyDescent="0.2">
      <c r="A415" s="57" t="s">
        <v>606</v>
      </c>
      <c r="B415" s="91" t="s">
        <v>833</v>
      </c>
      <c r="C415" s="54" t="s">
        <v>834</v>
      </c>
      <c r="D415" s="55">
        <f t="shared" ref="D415:E415" si="114">IF(D413&gt;=D412,D413-D412,0)</f>
        <v>3418715.2100000014</v>
      </c>
      <c r="E415" s="55">
        <f t="shared" si="114"/>
        <v>0</v>
      </c>
      <c r="F415" s="56">
        <f t="shared" si="81"/>
        <v>0</v>
      </c>
    </row>
    <row r="416" spans="1:6" ht="12.75" customHeight="1" x14ac:dyDescent="0.2">
      <c r="A416" s="65" t="s">
        <v>835</v>
      </c>
      <c r="B416" s="247" t="s">
        <v>836</v>
      </c>
      <c r="C416" s="66" t="s">
        <v>837</v>
      </c>
      <c r="D416" s="55">
        <f t="shared" ref="D416:E416" si="115">IF(D292-D293+D409-D410&gt;=0,D292-D293+D409-D410,0)</f>
        <v>170110.92000000179</v>
      </c>
      <c r="E416" s="55">
        <f t="shared" si="115"/>
        <v>0</v>
      </c>
      <c r="F416" s="56">
        <f t="shared" si="81"/>
        <v>0</v>
      </c>
    </row>
    <row r="417" spans="1:6" ht="12.75" customHeight="1" x14ac:dyDescent="0.2">
      <c r="A417" s="65" t="s">
        <v>835</v>
      </c>
      <c r="B417" s="91" t="s">
        <v>838</v>
      </c>
      <c r="C417" s="66" t="s">
        <v>839</v>
      </c>
      <c r="D417" s="55">
        <f t="shared" ref="D417:E417" si="116">IF(D293-D292+D410-D409&gt;=0,D293-D292+D410-D409,0)</f>
        <v>0</v>
      </c>
      <c r="E417" s="55">
        <f t="shared" si="116"/>
        <v>2972175.5100000016</v>
      </c>
      <c r="F417" s="56" t="str">
        <f t="shared" si="81"/>
        <v>-</v>
      </c>
    </row>
    <row r="418" spans="1:6" ht="12.75" customHeight="1" x14ac:dyDescent="0.2">
      <c r="A418" s="60" t="s">
        <v>840</v>
      </c>
      <c r="B418" s="248" t="s">
        <v>841</v>
      </c>
      <c r="C418" s="61" t="s">
        <v>842</v>
      </c>
      <c r="D418" s="67">
        <f t="shared" ref="D418:E418" si="117">D294+D411</f>
        <v>233800</v>
      </c>
      <c r="E418" s="67">
        <f t="shared" si="117"/>
        <v>212530</v>
      </c>
      <c r="F418" s="62">
        <f t="shared" si="81"/>
        <v>90.90248075278015</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4118202.86</v>
      </c>
      <c r="E420" s="55">
        <f t="shared" si="118"/>
        <v>0</v>
      </c>
      <c r="F420" s="56">
        <f t="shared" ref="F420:F647" si="119">IF(D420&lt;&gt;0,IF(E420/D420&gt;=100,"&gt;&gt;100",E420/D420*100),"-")</f>
        <v>0</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4118202.86</v>
      </c>
      <c r="E484" s="55">
        <f t="shared" si="137"/>
        <v>0</v>
      </c>
      <c r="F484" s="56">
        <f t="shared" si="119"/>
        <v>0</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4118202.86</v>
      </c>
      <c r="E490" s="55">
        <f t="shared" si="139"/>
        <v>0</v>
      </c>
      <c r="F490" s="56">
        <f t="shared" si="119"/>
        <v>0</v>
      </c>
    </row>
    <row r="491" spans="1:6" ht="12.75" customHeight="1" x14ac:dyDescent="0.2">
      <c r="A491" s="57">
        <v>8422</v>
      </c>
      <c r="B491" s="91" t="s">
        <v>986</v>
      </c>
      <c r="C491" s="54" t="s">
        <v>987</v>
      </c>
      <c r="D491" s="257">
        <v>4118202.86</v>
      </c>
      <c r="E491" s="257">
        <v>0</v>
      </c>
      <c r="F491" s="56">
        <f t="shared" si="119"/>
        <v>0</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227662.04</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227662.04</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227662.04</v>
      </c>
      <c r="F617" s="56" t="str">
        <f t="shared" si="119"/>
        <v>-</v>
      </c>
    </row>
    <row r="618" spans="1:6" ht="12.75" customHeight="1" x14ac:dyDescent="0.2">
      <c r="A618" s="57">
        <v>5471</v>
      </c>
      <c r="B618" s="91" t="s">
        <v>1231</v>
      </c>
      <c r="C618" s="54" t="s">
        <v>1232</v>
      </c>
      <c r="D618" s="257"/>
      <c r="E618" s="257">
        <v>227662.04</v>
      </c>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4118202.86</v>
      </c>
      <c r="E635" s="55">
        <f t="shared" si="178"/>
        <v>0</v>
      </c>
      <c r="F635" s="56">
        <f t="shared" si="119"/>
        <v>0</v>
      </c>
    </row>
    <row r="636" spans="1:6" ht="12.75" customHeight="1" x14ac:dyDescent="0.2">
      <c r="A636" s="57" t="s">
        <v>606</v>
      </c>
      <c r="B636" s="91" t="s">
        <v>1267</v>
      </c>
      <c r="C636" s="54" t="s">
        <v>1268</v>
      </c>
      <c r="D636" s="55">
        <f t="shared" ref="D636:E636" si="179">IF(D528-D420&gt;=0,D528-D420,0)</f>
        <v>0</v>
      </c>
      <c r="E636" s="55">
        <f t="shared" si="179"/>
        <v>227662.04</v>
      </c>
      <c r="F636" s="56" t="str">
        <f t="shared" si="119"/>
        <v>-</v>
      </c>
    </row>
    <row r="637" spans="1:6" ht="12.75" customHeight="1" x14ac:dyDescent="0.2">
      <c r="A637" s="57">
        <v>92213</v>
      </c>
      <c r="B637" s="91" t="s">
        <v>1269</v>
      </c>
      <c r="C637" s="54" t="s">
        <v>1270</v>
      </c>
      <c r="D637" s="257">
        <v>1036677.18</v>
      </c>
      <c r="E637" s="257">
        <v>4066092</v>
      </c>
      <c r="F637" s="56">
        <f t="shared" si="119"/>
        <v>392.22354638885753</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6593857.6099999994</v>
      </c>
      <c r="E639" s="55">
        <f t="shared" si="180"/>
        <v>2838265.42</v>
      </c>
      <c r="F639" s="56">
        <f t="shared" si="119"/>
        <v>43.044081141448856</v>
      </c>
    </row>
    <row r="640" spans="1:6" ht="12.75" customHeight="1" x14ac:dyDescent="0.2">
      <c r="A640" s="57" t="s">
        <v>606</v>
      </c>
      <c r="B640" s="91" t="s">
        <v>1275</v>
      </c>
      <c r="C640" s="54" t="s">
        <v>1276</v>
      </c>
      <c r="D640" s="55">
        <f t="shared" ref="D640:E640" si="181">D413+D528</f>
        <v>5894369.9600000009</v>
      </c>
      <c r="E640" s="55">
        <f t="shared" si="181"/>
        <v>1911038.29</v>
      </c>
      <c r="F640" s="56">
        <f t="shared" si="119"/>
        <v>32.421417436784026</v>
      </c>
    </row>
    <row r="641" spans="1:6" ht="12.75" customHeight="1" x14ac:dyDescent="0.2">
      <c r="A641" s="57" t="s">
        <v>606</v>
      </c>
      <c r="B641" s="91" t="s">
        <v>1277</v>
      </c>
      <c r="C641" s="54" t="s">
        <v>1278</v>
      </c>
      <c r="D641" s="55">
        <f t="shared" ref="D641:E641" si="182">IF(D639&gt;=D640,D639-D640,0)</f>
        <v>699487.64999999851</v>
      </c>
      <c r="E641" s="55">
        <f t="shared" si="182"/>
        <v>927227.12999999989</v>
      </c>
      <c r="F641" s="56">
        <f t="shared" si="119"/>
        <v>132.55804158944076</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1206788.100000002</v>
      </c>
      <c r="E643" s="55">
        <f t="shared" si="184"/>
        <v>1093916.4899999984</v>
      </c>
      <c r="F643" s="56">
        <f t="shared" si="119"/>
        <v>90.646940419780123</v>
      </c>
    </row>
    <row r="644" spans="1:6" ht="24" x14ac:dyDescent="0.2">
      <c r="A644" s="65" t="s">
        <v>1283</v>
      </c>
      <c r="B644" s="91" t="s">
        <v>1284</v>
      </c>
      <c r="C644" s="66" t="s">
        <v>1283</v>
      </c>
      <c r="D644" s="55">
        <f t="shared" ref="D644:E644" si="185">IF(D417-D416+D638-D637&gt;=0,D417-D416+D638-D637,0)</f>
        <v>0</v>
      </c>
      <c r="E644" s="55">
        <f t="shared" si="185"/>
        <v>0</v>
      </c>
      <c r="F644" s="56" t="str">
        <f t="shared" si="119"/>
        <v>-</v>
      </c>
    </row>
    <row r="645" spans="1:6" ht="24" x14ac:dyDescent="0.2">
      <c r="A645" s="57" t="s">
        <v>606</v>
      </c>
      <c r="B645" s="91" t="s">
        <v>1285</v>
      </c>
      <c r="C645" s="54" t="s">
        <v>1286</v>
      </c>
      <c r="D645" s="55">
        <f t="shared" ref="D645:E645" si="186">IF(D641+D643-D642-D644&gt;=0,D641+D643-D642-D644,0)</f>
        <v>1906275.7500000005</v>
      </c>
      <c r="E645" s="55">
        <f t="shared" si="186"/>
        <v>2021143.6199999982</v>
      </c>
      <c r="F645" s="56">
        <f t="shared" si="119"/>
        <v>106.02577407806808</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c r="E647" s="258"/>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2636297.98</v>
      </c>
      <c r="E649" s="257">
        <v>1482894.34</v>
      </c>
      <c r="F649" s="56">
        <f t="shared" ref="F649:F724" si="188">IF(D649&lt;&gt;0,IF(E649/D649&gt;=100,"&gt;&gt;100",E649/D649*100),"-")</f>
        <v>56.249117180600351</v>
      </c>
    </row>
    <row r="650" spans="1:6" ht="12.75" customHeight="1" x14ac:dyDescent="0.2">
      <c r="A650" s="57" t="s">
        <v>1294</v>
      </c>
      <c r="B650" s="91" t="s">
        <v>1295</v>
      </c>
      <c r="C650" s="54" t="s">
        <v>1294</v>
      </c>
      <c r="D650" s="257">
        <v>6724219.2800000003</v>
      </c>
      <c r="E650" s="257">
        <v>2924465.42</v>
      </c>
      <c r="F650" s="56">
        <f t="shared" si="188"/>
        <v>43.491523673213699</v>
      </c>
    </row>
    <row r="651" spans="1:6" ht="12.75" customHeight="1" x14ac:dyDescent="0.2">
      <c r="A651" s="57" t="s">
        <v>1296</v>
      </c>
      <c r="B651" s="91" t="s">
        <v>1297</v>
      </c>
      <c r="C651" s="54" t="s">
        <v>1296</v>
      </c>
      <c r="D651" s="257">
        <v>7248699.7199999997</v>
      </c>
      <c r="E651" s="257">
        <v>2289138.7599999998</v>
      </c>
      <c r="F651" s="56">
        <f t="shared" si="188"/>
        <v>31.57999156295579</v>
      </c>
    </row>
    <row r="652" spans="1:6" ht="24" x14ac:dyDescent="0.2">
      <c r="A652" s="57">
        <v>11</v>
      </c>
      <c r="B652" s="91" t="s">
        <v>1298</v>
      </c>
      <c r="C652" s="54" t="s">
        <v>1299</v>
      </c>
      <c r="D652" s="55">
        <f t="shared" ref="D652:E652" si="189">+D649+D650-D651</f>
        <v>2111817.54</v>
      </c>
      <c r="E652" s="55">
        <f t="shared" si="189"/>
        <v>2118221</v>
      </c>
      <c r="F652" s="56">
        <f t="shared" si="188"/>
        <v>100.30322032461194</v>
      </c>
    </row>
    <row r="653" spans="1:6" ht="24" x14ac:dyDescent="0.2">
      <c r="A653" s="57" t="s">
        <v>606</v>
      </c>
      <c r="B653" s="91" t="s">
        <v>1300</v>
      </c>
      <c r="C653" s="54" t="s">
        <v>1301</v>
      </c>
      <c r="D653" s="280">
        <v>3</v>
      </c>
      <c r="E653" s="280">
        <v>3</v>
      </c>
      <c r="F653" s="56">
        <f t="shared" si="188"/>
        <v>100</v>
      </c>
    </row>
    <row r="654" spans="1:6" ht="24" x14ac:dyDescent="0.2">
      <c r="A654" s="57" t="s">
        <v>606</v>
      </c>
      <c r="B654" s="91" t="s">
        <v>1302</v>
      </c>
      <c r="C654" s="54" t="s">
        <v>1303</v>
      </c>
      <c r="D654" s="280"/>
      <c r="E654" s="280"/>
      <c r="F654" s="56" t="str">
        <f t="shared" si="188"/>
        <v>-</v>
      </c>
    </row>
    <row r="655" spans="1:6" ht="12.75" customHeight="1" x14ac:dyDescent="0.2">
      <c r="A655" s="57" t="s">
        <v>606</v>
      </c>
      <c r="B655" s="91" t="s">
        <v>1304</v>
      </c>
      <c r="C655" s="54" t="s">
        <v>1305</v>
      </c>
      <c r="D655" s="280">
        <v>3</v>
      </c>
      <c r="E655" s="280">
        <v>3</v>
      </c>
      <c r="F655" s="56">
        <f t="shared" si="188"/>
        <v>100</v>
      </c>
    </row>
    <row r="656" spans="1:6" ht="12.75" customHeight="1" x14ac:dyDescent="0.2">
      <c r="A656" s="57" t="s">
        <v>606</v>
      </c>
      <c r="B656" s="91" t="s">
        <v>1306</v>
      </c>
      <c r="C656" s="54" t="s">
        <v>1307</v>
      </c>
      <c r="D656" s="280"/>
      <c r="E656" s="280"/>
      <c r="F656" s="56" t="str">
        <f t="shared" si="188"/>
        <v>-</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v>783584.94</v>
      </c>
      <c r="E661" s="257">
        <v>735299.46</v>
      </c>
      <c r="F661" s="56">
        <f t="shared" si="188"/>
        <v>93.837875444619954</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v>148250</v>
      </c>
      <c r="E665" s="257"/>
      <c r="F665" s="56">
        <f t="shared" si="188"/>
        <v>0</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c r="E716" s="257"/>
      <c r="F716" s="56" t="str">
        <f t="shared" si="188"/>
        <v>-</v>
      </c>
    </row>
    <row r="717" spans="1:6" ht="12.75" customHeight="1" x14ac:dyDescent="0.2">
      <c r="A717" s="57">
        <v>31215</v>
      </c>
      <c r="B717" s="91" t="s">
        <v>1411</v>
      </c>
      <c r="C717" s="54" t="s">
        <v>1412</v>
      </c>
      <c r="D717" s="257"/>
      <c r="E717" s="257"/>
      <c r="F717" s="56" t="str">
        <f t="shared" si="188"/>
        <v>-</v>
      </c>
    </row>
    <row r="718" spans="1:6" ht="12.75" customHeight="1" x14ac:dyDescent="0.2">
      <c r="A718" s="57">
        <v>32121</v>
      </c>
      <c r="B718" s="91" t="s">
        <v>1413</v>
      </c>
      <c r="C718" s="54" t="s">
        <v>1414</v>
      </c>
      <c r="D718" s="257">
        <v>4194</v>
      </c>
      <c r="E718" s="257">
        <v>166.43</v>
      </c>
      <c r="F718" s="56">
        <f t="shared" si="188"/>
        <v>3.9682880305197905</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c r="E720" s="257"/>
      <c r="F720" s="56" t="str">
        <f t="shared" si="188"/>
        <v>-</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c r="E722" s="257"/>
      <c r="F722" s="56" t="str">
        <f t="shared" si="188"/>
        <v>-</v>
      </c>
    </row>
    <row r="723" spans="1:6" ht="12.75" customHeight="1" x14ac:dyDescent="0.2">
      <c r="A723" s="57" t="s">
        <v>1423</v>
      </c>
      <c r="B723" s="91" t="s">
        <v>1424</v>
      </c>
      <c r="C723" s="54" t="s">
        <v>1423</v>
      </c>
      <c r="D723" s="257"/>
      <c r="E723" s="257"/>
      <c r="F723" s="56" t="str">
        <f t="shared" si="188"/>
        <v>-</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c r="E725" s="257"/>
      <c r="F725" s="56" t="str">
        <f t="shared" ref="F725:F979" si="190">IF(D725&lt;&gt;0,IF(E725/D725&gt;=100,"&gt;&gt;100",E725/D725*100),"-")</f>
        <v>-</v>
      </c>
    </row>
    <row r="726" spans="1:6" ht="12.75" customHeight="1" x14ac:dyDescent="0.2">
      <c r="A726" s="57" t="s">
        <v>1429</v>
      </c>
      <c r="B726" s="91" t="s">
        <v>1430</v>
      </c>
      <c r="C726" s="54" t="s">
        <v>1429</v>
      </c>
      <c r="D726" s="257"/>
      <c r="E726" s="257"/>
      <c r="F726" s="56" t="str">
        <f t="shared" si="190"/>
        <v>-</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v>20136.62</v>
      </c>
      <c r="E742" s="257">
        <v>32528.04</v>
      </c>
      <c r="F742" s="56">
        <f t="shared" si="190"/>
        <v>161.53674251190122</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v>3369.7</v>
      </c>
      <c r="E760" s="257">
        <v>2920.6</v>
      </c>
      <c r="F760" s="56">
        <f t="shared" si="190"/>
        <v>86.672404071579081</v>
      </c>
    </row>
    <row r="761" spans="1:6" ht="12.75" customHeight="1" x14ac:dyDescent="0.2">
      <c r="A761" s="57">
        <v>36313</v>
      </c>
      <c r="B761" s="91" t="s">
        <v>1499</v>
      </c>
      <c r="C761" s="54" t="s">
        <v>1500</v>
      </c>
      <c r="D761" s="257">
        <v>26790.81</v>
      </c>
      <c r="E761" s="257">
        <v>0</v>
      </c>
      <c r="F761" s="56">
        <f t="shared" si="190"/>
        <v>0</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v>160171.20000000001</v>
      </c>
      <c r="E816" s="257">
        <v>57913.85</v>
      </c>
      <c r="F816" s="56">
        <f t="shared" si="190"/>
        <v>36.157467759497337</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v>59400</v>
      </c>
      <c r="E819" s="257">
        <v>32400</v>
      </c>
      <c r="F819" s="56">
        <f t="shared" si="190"/>
        <v>54.54545454545454</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v>10000</v>
      </c>
      <c r="E830" s="257">
        <v>0</v>
      </c>
      <c r="F830" s="56">
        <f t="shared" si="190"/>
        <v>0</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v>0</v>
      </c>
      <c r="E968" s="257">
        <v>227662.04</v>
      </c>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2270</v>
      </c>
      <c r="B177" s="93" t="s">
        <v>2271</v>
      </c>
      <c r="C177" s="99" t="s">
        <v>2270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2272</v>
      </c>
      <c r="B178" s="93" t="s">
        <v>2273</v>
      </c>
      <c r="C178" s="99" t="s">
        <v>2272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2274</v>
      </c>
      <c r="B179" s="93" t="s">
        <v>2275</v>
      </c>
      <c r="C179" s="99" t="s">
        <v>2274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2276</v>
      </c>
      <c r="B180" s="93" t="s">
        <v>2277</v>
      </c>
      <c r="C180" s="99" t="s">
        <v>2276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2278</v>
      </c>
      <c r="B181" s="93" t="s">
        <v>2279</v>
      </c>
      <c r="C181" s="99" t="s">
        <v>2278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2280</v>
      </c>
      <c r="B182" s="93" t="s">
        <v>2281</v>
      </c>
      <c r="C182" s="99" t="s">
        <v>2280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2282</v>
      </c>
      <c r="B183" s="93" t="s">
        <v>2283</v>
      </c>
      <c r="C183" s="99" t="s">
        <v>2282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2284</v>
      </c>
      <c r="B184" s="93" t="s">
        <v>2285</v>
      </c>
      <c r="C184" s="99" t="s">
        <v>2284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2286</v>
      </c>
      <c r="B185" s="92" t="s">
        <v>2287</v>
      </c>
      <c r="C185" s="103" t="s">
        <v>2286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2288</v>
      </c>
      <c r="B186" s="93" t="s">
        <v>2289</v>
      </c>
      <c r="C186" s="99" t="s">
        <v>2288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2290</v>
      </c>
      <c r="B187" s="93" t="s">
        <v>2291</v>
      </c>
      <c r="C187" s="99" t="s">
        <v>2290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2292</v>
      </c>
      <c r="B188" s="93" t="s">
        <v>2293</v>
      </c>
      <c r="C188" s="99" t="s">
        <v>2292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2294</v>
      </c>
      <c r="B189" s="93" t="s">
        <v>2295</v>
      </c>
      <c r="C189" s="99" t="s">
        <v>2294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2296</v>
      </c>
      <c r="B190" s="93" t="s">
        <v>2297</v>
      </c>
      <c r="C190" s="99" t="s">
        <v>2296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2298</v>
      </c>
      <c r="C191" s="99" t="s">
        <v>2299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2300</v>
      </c>
      <c r="B192" s="93" t="s">
        <v>2301</v>
      </c>
      <c r="C192" s="99" t="s">
        <v>2300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2302</v>
      </c>
      <c r="B193" s="93" t="s">
        <v>2303</v>
      </c>
      <c r="C193" s="99" t="s">
        <v>2302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2304</v>
      </c>
      <c r="B194" s="93" t="s">
        <v>2305</v>
      </c>
      <c r="C194" s="99" t="s">
        <v>2304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2306</v>
      </c>
      <c r="B195" s="93" t="s">
        <v>2307</v>
      </c>
      <c r="C195" s="99" t="s">
        <v>2306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2308</v>
      </c>
      <c r="B196" s="93" t="s">
        <v>2309</v>
      </c>
      <c r="C196" s="99" t="s">
        <v>2308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2310</v>
      </c>
      <c r="B197" s="93" t="s">
        <v>2311</v>
      </c>
      <c r="C197" s="99" t="s">
        <v>2310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2312</v>
      </c>
      <c r="C198" s="99" t="s">
        <v>2313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2314</v>
      </c>
      <c r="B199" s="93" t="s">
        <v>2301</v>
      </c>
      <c r="C199" s="99" t="s">
        <v>2314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2315</v>
      </c>
      <c r="B200" s="93" t="s">
        <v>2303</v>
      </c>
      <c r="C200" s="99" t="s">
        <v>2315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2316</v>
      </c>
      <c r="B201" s="93" t="s">
        <v>2305</v>
      </c>
      <c r="C201" s="99" t="s">
        <v>2316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2317</v>
      </c>
      <c r="B202" s="93" t="s">
        <v>2307</v>
      </c>
      <c r="C202" s="99" t="s">
        <v>2317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2318</v>
      </c>
      <c r="B203" s="93" t="s">
        <v>2309</v>
      </c>
      <c r="C203" s="99" t="s">
        <v>2318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2319</v>
      </c>
      <c r="B204" s="93" t="s">
        <v>2311</v>
      </c>
      <c r="C204" s="99" t="s">
        <v>2319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2320</v>
      </c>
      <c r="B205" s="93" t="s">
        <v>2321</v>
      </c>
      <c r="C205" s="99" t="s">
        <v>2320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2322</v>
      </c>
      <c r="B206" s="93" t="s">
        <v>2323</v>
      </c>
      <c r="C206" s="99" t="s">
        <v>2322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2324</v>
      </c>
      <c r="C207" s="99" t="s">
        <v>2325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2326</v>
      </c>
      <c r="B208" s="93" t="s">
        <v>2327</v>
      </c>
      <c r="C208" s="99" t="s">
        <v>2326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2328</v>
      </c>
      <c r="B209" s="93" t="s">
        <v>2329</v>
      </c>
      <c r="C209" s="99" t="s">
        <v>2328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2330</v>
      </c>
      <c r="B210" s="93" t="s">
        <v>2331</v>
      </c>
      <c r="C210" s="99" t="s">
        <v>2330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2332</v>
      </c>
      <c r="B211" s="93" t="s">
        <v>2333</v>
      </c>
      <c r="C211" s="99" t="s">
        <v>2332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2334</v>
      </c>
      <c r="B212" s="93" t="s">
        <v>2335</v>
      </c>
      <c r="C212" s="99" t="s">
        <v>2334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2336</v>
      </c>
      <c r="B213" s="93" t="s">
        <v>2337</v>
      </c>
      <c r="C213" s="99" t="s">
        <v>2336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2338</v>
      </c>
      <c r="B214" s="93" t="s">
        <v>2339</v>
      </c>
      <c r="C214" s="99" t="s">
        <v>2338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2340</v>
      </c>
      <c r="B215" s="93" t="s">
        <v>2341</v>
      </c>
      <c r="C215" s="99" t="s">
        <v>2340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2342</v>
      </c>
      <c r="B216" s="93" t="s">
        <v>2343</v>
      </c>
      <c r="C216" s="99" t="s">
        <v>2342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2344</v>
      </c>
      <c r="B217" s="93" t="s">
        <v>2345</v>
      </c>
      <c r="C217" s="99" t="s">
        <v>2344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2346</v>
      </c>
      <c r="B218" s="93" t="s">
        <v>2347</v>
      </c>
      <c r="C218" s="99" t="s">
        <v>2346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2348</v>
      </c>
      <c r="B219" s="93" t="s">
        <v>2349</v>
      </c>
      <c r="C219" s="99" t="s">
        <v>2348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2350</v>
      </c>
      <c r="B220" s="93" t="s">
        <v>2351</v>
      </c>
      <c r="C220" s="99" t="s">
        <v>2350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2352</v>
      </c>
      <c r="B221" s="93" t="s">
        <v>2353</v>
      </c>
      <c r="C221" s="99" t="s">
        <v>2352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2354</v>
      </c>
      <c r="B222" s="93" t="s">
        <v>2355</v>
      </c>
      <c r="C222" s="99" t="s">
        <v>2354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2356</v>
      </c>
      <c r="B223" s="246" t="s">
        <v>2357</v>
      </c>
      <c r="C223" s="99" t="s">
        <v>2356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2358</v>
      </c>
      <c r="C224" s="99" t="s">
        <v>2359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2360</v>
      </c>
      <c r="B225" s="93" t="s">
        <v>2361</v>
      </c>
      <c r="C225" s="99" t="s">
        <v>2360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2362</v>
      </c>
      <c r="B226" s="93" t="s">
        <v>2363</v>
      </c>
      <c r="C226" s="99" t="s">
        <v>2362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2364</v>
      </c>
      <c r="C227" s="99" t="s">
        <v>2365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2366</v>
      </c>
      <c r="C228" s="99" t="s">
        <v>2367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2368</v>
      </c>
      <c r="C229" s="99" t="s">
        <v>2369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2370</v>
      </c>
      <c r="C230" s="99" t="s">
        <v>2371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2372</v>
      </c>
      <c r="C231" s="99" t="s">
        <v>2373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2374</v>
      </c>
      <c r="C232" s="99" t="s">
        <v>2375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2376</v>
      </c>
      <c r="C233" s="99" t="s">
        <v>2377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2378</v>
      </c>
      <c r="B234" s="93" t="s">
        <v>2379</v>
      </c>
      <c r="C234" s="99" t="s">
        <v>2378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2380</v>
      </c>
      <c r="B235" s="93" t="s">
        <v>2381</v>
      </c>
      <c r="C235" s="99" t="s">
        <v>2380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2382</v>
      </c>
      <c r="B236" s="93" t="s">
        <v>2383</v>
      </c>
      <c r="C236" s="99" t="s">
        <v>2382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2384</v>
      </c>
      <c r="B237" s="92" t="s">
        <v>2385</v>
      </c>
      <c r="C237" s="103" t="s">
        <v>2384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2386</v>
      </c>
      <c r="B238" s="93" t="s">
        <v>2387</v>
      </c>
      <c r="C238" s="99" t="s">
        <v>2386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2388</v>
      </c>
      <c r="B239" s="93" t="s">
        <v>2389</v>
      </c>
      <c r="C239" s="99" t="s">
        <v>2388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2390</v>
      </c>
      <c r="B240" s="93" t="s">
        <v>2391</v>
      </c>
      <c r="C240" s="99" t="s">
        <v>2390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2392</v>
      </c>
      <c r="B241" s="93" t="s">
        <v>2393</v>
      </c>
      <c r="C241" s="99" t="s">
        <v>2392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2394</v>
      </c>
      <c r="B242" s="93" t="s">
        <v>2395</v>
      </c>
      <c r="C242" s="99" t="s">
        <v>2394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2396</v>
      </c>
      <c r="B243" s="93" t="s">
        <v>2397</v>
      </c>
      <c r="C243" s="99" t="s">
        <v>2396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2398</v>
      </c>
      <c r="B244" s="93" t="s">
        <v>2399</v>
      </c>
      <c r="C244" s="99" t="s">
        <v>2398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2400</v>
      </c>
      <c r="B245" s="93" t="s">
        <v>2401</v>
      </c>
      <c r="C245" s="99" t="s">
        <v>2400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2402</v>
      </c>
      <c r="B246" s="93" t="s">
        <v>2403</v>
      </c>
      <c r="C246" s="99" t="s">
        <v>2402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2404</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2405</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2406</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2407</v>
      </c>
      <c r="B250" s="93" t="s">
        <v>2408</v>
      </c>
      <c r="C250" s="99" t="s">
        <v>2407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2409</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2410</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2411</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2412</v>
      </c>
      <c r="B254" s="92" t="s">
        <v>2413</v>
      </c>
      <c r="C254" s="103" t="s">
        <v>2412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2414</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2415</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2416</v>
      </c>
      <c r="B257" s="93" t="s">
        <v>2417</v>
      </c>
      <c r="C257" s="99" t="s">
        <v>2416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2418</v>
      </c>
      <c r="B258" s="92" t="s">
        <v>2419</v>
      </c>
      <c r="C258" s="99" t="s">
        <v>2418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2420</v>
      </c>
      <c r="B259" s="93" t="s">
        <v>2421</v>
      </c>
      <c r="C259" s="99" t="s">
        <v>2420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2422</v>
      </c>
      <c r="B260" s="105" t="s">
        <v>2423</v>
      </c>
      <c r="C260" s="99" t="s">
        <v>2422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2424</v>
      </c>
      <c r="B262" s="93" t="s">
        <v>2425</v>
      </c>
      <c r="C262" s="99" t="s">
        <v>2426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2424</v>
      </c>
      <c r="B263" s="93" t="s">
        <v>2427</v>
      </c>
      <c r="C263" s="99" t="s">
        <v>2428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2429</v>
      </c>
      <c r="B264" s="93" t="s">
        <v>2430</v>
      </c>
      <c r="C264" s="99" t="s">
        <v>2431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2429</v>
      </c>
      <c r="B265" s="93" t="s">
        <v>2432</v>
      </c>
      <c r="C265" s="99" t="s">
        <v>2433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2434</v>
      </c>
      <c r="B266" s="93" t="s">
        <v>2435</v>
      </c>
      <c r="C266" s="99" t="s">
        <v>2436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2434</v>
      </c>
      <c r="B267" s="93" t="s">
        <v>2437</v>
      </c>
      <c r="C267" s="99" t="s">
        <v>2438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2439</v>
      </c>
      <c r="B268" s="93" t="s">
        <v>2440</v>
      </c>
      <c r="C268" s="99" t="s">
        <v>2439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2441</v>
      </c>
      <c r="B269" s="93" t="s">
        <v>2442</v>
      </c>
      <c r="C269" s="99" t="s">
        <v>2441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2443</v>
      </c>
      <c r="B270" s="93" t="s">
        <v>2444</v>
      </c>
      <c r="C270" s="99" t="s">
        <v>2443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2445</v>
      </c>
      <c r="B271" s="93" t="s">
        <v>2446</v>
      </c>
      <c r="C271" s="99" t="s">
        <v>2445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2447</v>
      </c>
      <c r="B272" s="93" t="s">
        <v>2448</v>
      </c>
      <c r="C272" s="99" t="s">
        <v>2447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2449</v>
      </c>
      <c r="B273" s="93" t="s">
        <v>2450</v>
      </c>
      <c r="C273" s="99" t="s">
        <v>2449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2459</v>
      </c>
      <c r="B282" s="92" t="s">
        <v>2460</v>
      </c>
      <c r="C282" s="103" t="s">
        <v>2459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2461</v>
      </c>
      <c r="B283" s="92" t="s">
        <v>2462</v>
      </c>
      <c r="C283" s="103" t="s">
        <v>2461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2463</v>
      </c>
      <c r="B284" s="92" t="s">
        <v>2464</v>
      </c>
      <c r="C284" s="103" t="s">
        <v>2463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2465</v>
      </c>
      <c r="B285" s="92" t="s">
        <v>2466</v>
      </c>
      <c r="C285" s="103" t="s">
        <v>2465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2467</v>
      </c>
      <c r="B286" s="93" t="s">
        <v>2468</v>
      </c>
      <c r="C286" s="99" t="s">
        <v>2467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2469</v>
      </c>
      <c r="B287" s="93" t="s">
        <v>2470</v>
      </c>
      <c r="C287" s="99" t="s">
        <v>2471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2469</v>
      </c>
      <c r="B288" s="93" t="s">
        <v>2472</v>
      </c>
      <c r="C288" s="99" t="s">
        <v>2473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2474</v>
      </c>
      <c r="B289" s="93" t="s">
        <v>2475</v>
      </c>
      <c r="C289" s="99" t="s">
        <v>2476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2474</v>
      </c>
      <c r="B290" s="93" t="s">
        <v>2477</v>
      </c>
      <c r="C290" s="99" t="s">
        <v>2478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2479</v>
      </c>
      <c r="B291" s="93" t="s">
        <v>2480</v>
      </c>
      <c r="C291" s="99" t="s">
        <v>2481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2479</v>
      </c>
      <c r="B292" s="93" t="s">
        <v>2482</v>
      </c>
      <c r="C292" s="99" t="s">
        <v>2483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2484</v>
      </c>
      <c r="B293" s="93" t="s">
        <v>2485</v>
      </c>
      <c r="C293" s="99" t="s">
        <v>2486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2484</v>
      </c>
      <c r="B294" s="93" t="s">
        <v>2487</v>
      </c>
      <c r="C294" s="99" t="s">
        <v>2488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2489</v>
      </c>
      <c r="B295" s="246" t="s">
        <v>2490</v>
      </c>
      <c r="C295" s="99" t="s">
        <v>2489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2491</v>
      </c>
      <c r="B296" s="246" t="s">
        <v>2492</v>
      </c>
      <c r="C296" s="99" t="s">
        <v>2491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2493</v>
      </c>
      <c r="B297" s="246" t="s">
        <v>2494</v>
      </c>
      <c r="C297" s="99" t="s">
        <v>2493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2495</v>
      </c>
      <c r="C298" s="99" t="s">
        <v>2496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2497</v>
      </c>
      <c r="C299" s="99" t="s">
        <v>2498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2499</v>
      </c>
      <c r="C300" s="99" t="s">
        <v>2500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2501</v>
      </c>
      <c r="C301" s="99" t="s">
        <v>2502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2503</v>
      </c>
      <c r="C302" s="99" t="s">
        <v>2504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2505</v>
      </c>
      <c r="B303" s="246" t="s">
        <v>2506</v>
      </c>
      <c r="C303" s="99" t="s">
        <v>2505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2507</v>
      </c>
      <c r="C304" s="99" t="s">
        <v>2508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2509</v>
      </c>
      <c r="C305" s="99" t="s">
        <v>2510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2511</v>
      </c>
      <c r="C307" s="99" t="s">
        <v>2512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2513</v>
      </c>
      <c r="C308" s="99" t="s">
        <v>2514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2515</v>
      </c>
      <c r="B309" s="246" t="s">
        <v>2516</v>
      </c>
      <c r="C309" s="99" t="s">
        <v>2515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2517</v>
      </c>
      <c r="C310" s="99" t="s">
        <v>2518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2519</v>
      </c>
      <c r="C311" s="99" t="s">
        <v>2520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2521</v>
      </c>
      <c r="C315" s="99" t="s">
        <v>2522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2523</v>
      </c>
      <c r="C316" s="99" t="s">
        <v>2524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2525</v>
      </c>
      <c r="C318" s="99" t="s">
        <v>2526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2527</v>
      </c>
      <c r="C320" s="99" t="s">
        <v>2528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2529</v>
      </c>
      <c r="C321" s="99" t="s">
        <v>2530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2531</v>
      </c>
      <c r="C322" s="111" t="s">
        <v>2532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2534</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2535</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2536</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2537</v>
      </c>
      <c r="B7" s="91" t="s">
        <v>2538</v>
      </c>
      <c r="C7" s="197" t="s">
        <v>2537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2539</v>
      </c>
      <c r="B8" s="91" t="s">
        <v>2540</v>
      </c>
      <c r="C8" s="197" t="s">
        <v>2539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2541</v>
      </c>
      <c r="B9" s="91" t="s">
        <v>2542</v>
      </c>
      <c r="C9" s="197" t="s">
        <v>2541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2543</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2544</v>
      </c>
      <c r="B11" s="91" t="s">
        <v>2545</v>
      </c>
      <c r="C11" s="197" t="s">
        <v>2544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2546</v>
      </c>
      <c r="B12" s="91" t="s">
        <v>2547</v>
      </c>
      <c r="C12" s="197" t="s">
        <v>2546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2548</v>
      </c>
      <c r="B13" s="91" t="s">
        <v>2549</v>
      </c>
      <c r="C13" s="197" t="s">
        <v>2548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2550</v>
      </c>
      <c r="B14" s="91" t="s">
        <v>2551</v>
      </c>
      <c r="C14" s="197" t="s">
        <v>2550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2552</v>
      </c>
      <c r="B15" s="91" t="s">
        <v>2553</v>
      </c>
      <c r="C15" s="197" t="s">
        <v>2552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2554</v>
      </c>
      <c r="B16" s="91" t="s">
        <v>2555</v>
      </c>
      <c r="C16" s="197" t="s">
        <v>2554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2556</v>
      </c>
      <c r="B17" s="91" t="s">
        <v>2557</v>
      </c>
      <c r="C17" s="197" t="s">
        <v>2556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2558</v>
      </c>
      <c r="B18" s="91" t="s">
        <v>2559</v>
      </c>
      <c r="C18" s="197" t="s">
        <v>2558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2560</v>
      </c>
      <c r="B19" s="91" t="s">
        <v>2561</v>
      </c>
      <c r="C19" s="197" t="s">
        <v>2560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2562</v>
      </c>
      <c r="B20" s="91" t="s">
        <v>2563</v>
      </c>
      <c r="C20" s="197" t="s">
        <v>2562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2564</v>
      </c>
      <c r="B21" s="91" t="s">
        <v>2565</v>
      </c>
      <c r="C21" s="197" t="s">
        <v>2564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2566</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2567</v>
      </c>
      <c r="B23" s="91" t="s">
        <v>2568</v>
      </c>
      <c r="C23" s="197" t="s">
        <v>2567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2569</v>
      </c>
      <c r="B24" s="91" t="s">
        <v>2570</v>
      </c>
      <c r="C24" s="197" t="s">
        <v>2569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2571</v>
      </c>
      <c r="B25" s="91" t="s">
        <v>2572</v>
      </c>
      <c r="C25" s="197" t="s">
        <v>2571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2573</v>
      </c>
      <c r="B26" s="91" t="s">
        <v>2574</v>
      </c>
      <c r="C26" s="197" t="s">
        <v>2573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2575</v>
      </c>
      <c r="B27" s="91" t="s">
        <v>2576</v>
      </c>
      <c r="C27" s="197" t="s">
        <v>2575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2577</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2578</v>
      </c>
      <c r="B29" s="91" t="s">
        <v>2579</v>
      </c>
      <c r="C29" s="197" t="s">
        <v>2578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2580</v>
      </c>
      <c r="B30" s="91" t="s">
        <v>2581</v>
      </c>
      <c r="C30" s="197" t="s">
        <v>2580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2582</v>
      </c>
      <c r="B31" s="91" t="s">
        <v>2583</v>
      </c>
      <c r="C31" s="197" t="s">
        <v>2582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2584</v>
      </c>
      <c r="B32" s="91" t="s">
        <v>2585</v>
      </c>
      <c r="C32" s="197" t="s">
        <v>2584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2586</v>
      </c>
      <c r="B33" s="91" t="s">
        <v>2587</v>
      </c>
      <c r="C33" s="197" t="s">
        <v>2586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2588</v>
      </c>
      <c r="B34" s="91" t="s">
        <v>2589</v>
      </c>
      <c r="C34" s="197" t="s">
        <v>2588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2590</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2591</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2592</v>
      </c>
      <c r="B37" s="91" t="s">
        <v>2593</v>
      </c>
      <c r="C37" s="197" t="s">
        <v>2592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2594</v>
      </c>
      <c r="B38" s="91" t="s">
        <v>2595</v>
      </c>
      <c r="C38" s="197" t="s">
        <v>2594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2596</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2597</v>
      </c>
      <c r="B40" s="91" t="s">
        <v>2598</v>
      </c>
      <c r="C40" s="197" t="s">
        <v>2597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2599</v>
      </c>
      <c r="B41" s="91" t="s">
        <v>2600</v>
      </c>
      <c r="C41" s="197" t="s">
        <v>2599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2601</v>
      </c>
      <c r="B42" s="91" t="s">
        <v>2602</v>
      </c>
      <c r="C42" s="197" t="s">
        <v>2601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2603</v>
      </c>
      <c r="B43" s="91" t="s">
        <v>2604</v>
      </c>
      <c r="C43" s="197" t="s">
        <v>2603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2605</v>
      </c>
      <c r="B44" s="91" t="s">
        <v>2606</v>
      </c>
      <c r="C44" s="197" t="s">
        <v>2605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2607</v>
      </c>
      <c r="B45" s="91" t="s">
        <v>2608</v>
      </c>
      <c r="C45" s="197" t="s">
        <v>2607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2609</v>
      </c>
      <c r="B46" s="91" t="s">
        <v>2610</v>
      </c>
      <c r="C46" s="197" t="s">
        <v>2609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2611</v>
      </c>
      <c r="B47" s="91" t="s">
        <v>2612</v>
      </c>
      <c r="C47" s="197" t="s">
        <v>2611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2613</v>
      </c>
      <c r="B48" s="91" t="s">
        <v>2614</v>
      </c>
      <c r="C48" s="197" t="s">
        <v>2613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2615</v>
      </c>
      <c r="B49" s="91" t="s">
        <v>2616</v>
      </c>
      <c r="C49" s="197" t="s">
        <v>2615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2617</v>
      </c>
      <c r="B50" s="91" t="s">
        <v>2618</v>
      </c>
      <c r="C50" s="197" t="s">
        <v>2617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2619</v>
      </c>
      <c r="B51" s="91" t="s">
        <v>2620</v>
      </c>
      <c r="C51" s="197" t="s">
        <v>2619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2621</v>
      </c>
      <c r="B52" s="91" t="s">
        <v>2622</v>
      </c>
      <c r="C52" s="197" t="s">
        <v>2621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2623</v>
      </c>
      <c r="B53" s="91" t="s">
        <v>2624</v>
      </c>
      <c r="C53" s="197" t="s">
        <v>2623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2625</v>
      </c>
      <c r="B54" s="91" t="s">
        <v>2626</v>
      </c>
      <c r="C54" s="197" t="s">
        <v>2625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2627</v>
      </c>
      <c r="B55" s="91" t="s">
        <v>2628</v>
      </c>
      <c r="C55" s="197" t="s">
        <v>2627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2629</v>
      </c>
      <c r="B56" s="91" t="s">
        <v>2630</v>
      </c>
      <c r="C56" s="197" t="s">
        <v>2629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2631</v>
      </c>
      <c r="B57" s="91" t="s">
        <v>2632</v>
      </c>
      <c r="C57" s="197" t="s">
        <v>2631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2633</v>
      </c>
      <c r="B58" s="91" t="s">
        <v>2634</v>
      </c>
      <c r="C58" s="197" t="s">
        <v>2633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2635</v>
      </c>
      <c r="B59" s="91" t="s">
        <v>2636</v>
      </c>
      <c r="C59" s="197" t="s">
        <v>2635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2637</v>
      </c>
      <c r="B60" s="91" t="s">
        <v>2638</v>
      </c>
      <c r="C60" s="197" t="s">
        <v>2637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2639</v>
      </c>
      <c r="B61" s="91" t="s">
        <v>2640</v>
      </c>
      <c r="C61" s="197" t="s">
        <v>2639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2641</v>
      </c>
      <c r="B62" s="91" t="s">
        <v>2642</v>
      </c>
      <c r="C62" s="197" t="s">
        <v>2641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2643</v>
      </c>
      <c r="B63" s="91" t="s">
        <v>2644</v>
      </c>
      <c r="C63" s="197" t="s">
        <v>2643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2645</v>
      </c>
      <c r="B64" s="91" t="s">
        <v>2646</v>
      </c>
      <c r="C64" s="197" t="s">
        <v>2645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2647</v>
      </c>
      <c r="B65" s="91" t="s">
        <v>2648</v>
      </c>
      <c r="C65" s="197" t="s">
        <v>2647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2649</v>
      </c>
      <c r="B66" s="91" t="s">
        <v>2650</v>
      </c>
      <c r="C66" s="197" t="s">
        <v>2649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2651</v>
      </c>
      <c r="B67" s="91" t="s">
        <v>2652</v>
      </c>
      <c r="C67" s="197" t="s">
        <v>2651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2653</v>
      </c>
      <c r="B68" s="91" t="s">
        <v>2654</v>
      </c>
      <c r="C68" s="197" t="s">
        <v>2653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2655</v>
      </c>
      <c r="B69" s="91" t="s">
        <v>2656</v>
      </c>
      <c r="C69" s="197" t="s">
        <v>2655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2657</v>
      </c>
      <c r="B70" s="91" t="s">
        <v>2658</v>
      </c>
      <c r="C70" s="197" t="s">
        <v>2657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2659</v>
      </c>
      <c r="B71" s="91" t="s">
        <v>2660</v>
      </c>
      <c r="C71" s="197" t="s">
        <v>2659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2661</v>
      </c>
      <c r="B72" s="91" t="s">
        <v>2662</v>
      </c>
      <c r="C72" s="197" t="s">
        <v>2661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2663</v>
      </c>
      <c r="B73" s="91" t="s">
        <v>2664</v>
      </c>
      <c r="C73" s="197" t="s">
        <v>2663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2665</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2666</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2667</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2668</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2669</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2670</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2671</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2672</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2673</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2674</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2675</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2676</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2677</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2678</v>
      </c>
      <c r="B87" s="91" t="s">
        <v>2679</v>
      </c>
      <c r="C87" s="197" t="s">
        <v>2678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2680</v>
      </c>
      <c r="B88" s="91" t="s">
        <v>2681</v>
      </c>
      <c r="C88" s="197" t="s">
        <v>2680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2682</v>
      </c>
      <c r="B89" s="91" t="s">
        <v>2683</v>
      </c>
      <c r="C89" s="197" t="s">
        <v>2682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2684</v>
      </c>
      <c r="B90" s="91" t="s">
        <v>2685</v>
      </c>
      <c r="C90" s="197" t="s">
        <v>2684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2686</v>
      </c>
      <c r="B91" s="91" t="s">
        <v>1602</v>
      </c>
      <c r="C91" s="197" t="s">
        <v>2686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2687</v>
      </c>
      <c r="B92" s="91" t="s">
        <v>2688</v>
      </c>
      <c r="C92" s="197" t="s">
        <v>2687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2689</v>
      </c>
      <c r="B93" s="91" t="s">
        <v>2690</v>
      </c>
      <c r="C93" s="197" t="s">
        <v>2689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2691</v>
      </c>
      <c r="B94" s="91" t="s">
        <v>2692</v>
      </c>
      <c r="C94" s="197" t="s">
        <v>2691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2693</v>
      </c>
      <c r="B95" s="91" t="s">
        <v>2694</v>
      </c>
      <c r="C95" s="197" t="s">
        <v>2693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2695</v>
      </c>
      <c r="B96" s="91" t="s">
        <v>2696</v>
      </c>
      <c r="C96" s="197" t="s">
        <v>2695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2697</v>
      </c>
      <c r="B97" s="91" t="s">
        <v>2698</v>
      </c>
      <c r="C97" s="197" t="s">
        <v>2697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2699</v>
      </c>
      <c r="B98" s="91" t="s">
        <v>2700</v>
      </c>
      <c r="C98" s="197" t="s">
        <v>2699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2701</v>
      </c>
      <c r="B99" s="91" t="s">
        <v>2702</v>
      </c>
      <c r="C99" s="197" t="s">
        <v>2701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2703</v>
      </c>
      <c r="B100" s="91" t="s">
        <v>2704</v>
      </c>
      <c r="C100" s="197" t="s">
        <v>2703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2705</v>
      </c>
      <c r="B101" s="91" t="s">
        <v>2706</v>
      </c>
      <c r="C101" s="197" t="s">
        <v>2705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2707</v>
      </c>
      <c r="B102" s="91" t="s">
        <v>2708</v>
      </c>
      <c r="C102" s="197" t="s">
        <v>2707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2709</v>
      </c>
      <c r="B103" s="91" t="s">
        <v>2710</v>
      </c>
      <c r="C103" s="197" t="s">
        <v>2709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2711</v>
      </c>
      <c r="B104" s="91" t="s">
        <v>2712</v>
      </c>
      <c r="C104" s="197" t="s">
        <v>2711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2713</v>
      </c>
      <c r="B105" s="91" t="s">
        <v>2714</v>
      </c>
      <c r="C105" s="197" t="s">
        <v>2713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2715</v>
      </c>
      <c r="B106" s="91" t="s">
        <v>2716</v>
      </c>
      <c r="C106" s="197" t="s">
        <v>2715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2717</v>
      </c>
      <c r="B107" s="91" t="s">
        <v>2718</v>
      </c>
      <c r="C107" s="197" t="s">
        <v>2717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2719</v>
      </c>
      <c r="B108" s="91" t="s">
        <v>2720</v>
      </c>
      <c r="C108" s="197" t="s">
        <v>2719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2721</v>
      </c>
      <c r="B109" s="91" t="s">
        <v>2722</v>
      </c>
      <c r="C109" s="197" t="s">
        <v>2721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2723</v>
      </c>
      <c r="B110" s="91" t="s">
        <v>2724</v>
      </c>
      <c r="C110" s="197" t="s">
        <v>2723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2725</v>
      </c>
      <c r="B111" s="91" t="s">
        <v>2726</v>
      </c>
      <c r="C111" s="197" t="s">
        <v>2725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2727</v>
      </c>
      <c r="B112" s="91" t="s">
        <v>2728</v>
      </c>
      <c r="C112" s="197" t="s">
        <v>2727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2729</v>
      </c>
      <c r="B113" s="91" t="s">
        <v>2730</v>
      </c>
      <c r="C113" s="197" t="s">
        <v>2729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2731</v>
      </c>
      <c r="B114" s="91" t="s">
        <v>2732</v>
      </c>
      <c r="C114" s="197" t="s">
        <v>2731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2733</v>
      </c>
      <c r="B115" s="91" t="s">
        <v>2734</v>
      </c>
      <c r="C115" s="197" t="s">
        <v>2733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2735</v>
      </c>
      <c r="B116" s="91" t="s">
        <v>2736</v>
      </c>
      <c r="C116" s="197" t="s">
        <v>2735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2737</v>
      </c>
      <c r="B117" s="91" t="s">
        <v>2738</v>
      </c>
      <c r="C117" s="197" t="s">
        <v>2737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2739</v>
      </c>
      <c r="B118" s="91" t="s">
        <v>2740</v>
      </c>
      <c r="C118" s="197" t="s">
        <v>2739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2741</v>
      </c>
      <c r="B119" s="91" t="s">
        <v>2742</v>
      </c>
      <c r="C119" s="197" t="s">
        <v>2741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2743</v>
      </c>
      <c r="B120" s="91" t="s">
        <v>2744</v>
      </c>
      <c r="C120" s="197" t="s">
        <v>2743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2745</v>
      </c>
      <c r="B121" s="91" t="s">
        <v>2746</v>
      </c>
      <c r="C121" s="197" t="s">
        <v>2745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2747</v>
      </c>
      <c r="B122" s="91" t="s">
        <v>2748</v>
      </c>
      <c r="C122" s="197" t="s">
        <v>2747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2749</v>
      </c>
      <c r="B123" s="91" t="s">
        <v>2750</v>
      </c>
      <c r="C123" s="197" t="s">
        <v>2749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2751</v>
      </c>
      <c r="B124" s="91" t="s">
        <v>2752</v>
      </c>
      <c r="C124" s="197" t="s">
        <v>2751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2753</v>
      </c>
      <c r="B125" s="91" t="s">
        <v>2754</v>
      </c>
      <c r="C125" s="197" t="s">
        <v>2753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2755</v>
      </c>
      <c r="B126" s="91" t="s">
        <v>2756</v>
      </c>
      <c r="C126" s="197" t="s">
        <v>2755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2757</v>
      </c>
      <c r="B127" s="91" t="s">
        <v>2758</v>
      </c>
      <c r="C127" s="197" t="s">
        <v>2757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2759</v>
      </c>
      <c r="B128" s="91" t="s">
        <v>2760</v>
      </c>
      <c r="C128" s="197" t="s">
        <v>2759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2761</v>
      </c>
      <c r="B129" s="91" t="s">
        <v>2762</v>
      </c>
      <c r="C129" s="197" t="s">
        <v>2761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2763</v>
      </c>
      <c r="B130" s="91" t="s">
        <v>2764</v>
      </c>
      <c r="C130" s="197" t="s">
        <v>2763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2765</v>
      </c>
      <c r="B131" s="91" t="s">
        <v>2766</v>
      </c>
      <c r="C131" s="197" t="s">
        <v>2765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2767</v>
      </c>
      <c r="B132" s="91" t="s">
        <v>2768</v>
      </c>
      <c r="C132" s="197" t="s">
        <v>2767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2769</v>
      </c>
      <c r="B133" s="91" t="s">
        <v>2770</v>
      </c>
      <c r="C133" s="197" t="s">
        <v>2769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2771</v>
      </c>
      <c r="B134" s="91" t="s">
        <v>2772</v>
      </c>
      <c r="C134" s="197" t="s">
        <v>2771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2773</v>
      </c>
      <c r="B135" s="91" t="s">
        <v>2774</v>
      </c>
      <c r="C135" s="197" t="s">
        <v>2773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2775</v>
      </c>
      <c r="B136" s="91" t="s">
        <v>2776</v>
      </c>
      <c r="C136" s="197" t="s">
        <v>2775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2777</v>
      </c>
      <c r="B137" s="91" t="s">
        <v>1629</v>
      </c>
      <c r="C137" s="197" t="s">
        <v>2777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2778</v>
      </c>
      <c r="B138" s="247" t="s">
        <v>2779</v>
      </c>
      <c r="C138" s="197" t="s">
        <v>2778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2780</v>
      </c>
      <c r="B139" s="91" t="s">
        <v>2781</v>
      </c>
      <c r="C139" s="197" t="s">
        <v>2780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2782</v>
      </c>
      <c r="B140" s="91" t="s">
        <v>2783</v>
      </c>
      <c r="C140" s="197" t="s">
        <v>2782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2784</v>
      </c>
      <c r="C141" s="198" t="s">
        <v>2785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2787</v>
      </c>
      <c r="E3" s="302" t="s">
        <v>2788</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2789</v>
      </c>
      <c r="B5" s="119" t="s">
        <v>2790</v>
      </c>
      <c r="C5" s="120" t="s">
        <v>2789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2791</v>
      </c>
      <c r="B6" s="121" t="s">
        <v>2792</v>
      </c>
      <c r="C6" s="103" t="s">
        <v>2791</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2793</v>
      </c>
      <c r="C7" s="103" t="s">
        <v>2794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2795</v>
      </c>
      <c r="C8" s="103" t="s">
        <v>2796</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2797</v>
      </c>
      <c r="C9" s="103" t="s">
        <v>2798</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2799</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2800</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2801</v>
      </c>
      <c r="C12" s="103" t="s">
        <v>2802</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2803</v>
      </c>
      <c r="C13" s="103" t="s">
        <v>2804</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2805</v>
      </c>
      <c r="C14" s="103" t="s">
        <v>2806</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2807</v>
      </c>
      <c r="C15" s="103" t="s">
        <v>2808</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2809</v>
      </c>
      <c r="C16" s="103" t="s">
        <v>2810</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2811</v>
      </c>
      <c r="C17" s="103" t="s">
        <v>2812</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2813</v>
      </c>
      <c r="C18" s="103" t="s">
        <v>2814</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2815</v>
      </c>
      <c r="C19" s="103" t="s">
        <v>2816</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2817</v>
      </c>
      <c r="C20" s="103" t="s">
        <v>2818</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2819</v>
      </c>
      <c r="C21" s="103" t="s">
        <v>2820</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2821</v>
      </c>
      <c r="B22" s="121" t="s">
        <v>2822</v>
      </c>
      <c r="C22" s="103" t="s">
        <v>2821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2823</v>
      </c>
      <c r="C23" s="103" t="s">
        <v>2824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2795</v>
      </c>
      <c r="C24" s="103" t="s">
        <v>2825</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2797</v>
      </c>
      <c r="C25" s="103" t="s">
        <v>2826</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2827</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2828</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2801</v>
      </c>
      <c r="C28" s="103" t="s">
        <v>2829</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2803</v>
      </c>
      <c r="C29" s="103" t="s">
        <v>2830</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2831</v>
      </c>
      <c r="C30" s="103" t="s">
        <v>2832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2807</v>
      </c>
      <c r="C31" s="103" t="s">
        <v>2833</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2809</v>
      </c>
      <c r="C32" s="103" t="s">
        <v>2834</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2811</v>
      </c>
      <c r="C33" s="103" t="s">
        <v>2835</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2813</v>
      </c>
      <c r="C34" s="103" t="s">
        <v>2836</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2815</v>
      </c>
      <c r="C35" s="103" t="s">
        <v>2837</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2817</v>
      </c>
      <c r="C36" s="103" t="s">
        <v>2838</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2819</v>
      </c>
      <c r="C37" s="103" t="s">
        <v>2839</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2840</v>
      </c>
      <c r="B38" s="121" t="s">
        <v>2841</v>
      </c>
      <c r="C38" s="103" t="s">
        <v>2840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2842</v>
      </c>
      <c r="B39" s="121" t="s">
        <v>2843</v>
      </c>
      <c r="C39" s="103" t="s">
        <v>2842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2844</v>
      </c>
      <c r="C40" s="103" t="s">
        <v>2845</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2295</v>
      </c>
      <c r="C41" s="103" t="s">
        <v>2846</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2847</v>
      </c>
      <c r="C42" s="103" t="s">
        <v>2848</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2849</v>
      </c>
      <c r="C43" s="103" t="s">
        <v>2850</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2851</v>
      </c>
      <c r="B44" s="121" t="s">
        <v>2852</v>
      </c>
      <c r="C44" s="103" t="s">
        <v>2851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2844</v>
      </c>
      <c r="C45" s="103" t="s">
        <v>2853</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2295</v>
      </c>
      <c r="C46" s="103" t="s">
        <v>2854</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2847</v>
      </c>
      <c r="C47" s="103" t="s">
        <v>2855</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2849</v>
      </c>
      <c r="C48" s="179" t="s">
        <v>2856</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6" sqref="D106"/>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2857</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2858</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2859</v>
      </c>
      <c r="C5" s="199" t="s">
        <v>2860</v>
      </c>
      <c r="D5" s="270">
        <v>4742124.03</v>
      </c>
      <c r="E5" s="38"/>
      <c r="F5" s="38"/>
      <c r="G5" s="38"/>
      <c r="H5" s="38"/>
      <c r="I5" s="38"/>
      <c r="J5" s="38"/>
      <c r="K5" s="38"/>
      <c r="L5" s="38"/>
      <c r="M5" s="38"/>
      <c r="N5" s="38"/>
      <c r="O5" s="38"/>
      <c r="P5" s="38"/>
      <c r="Q5" s="38"/>
      <c r="R5" s="38"/>
      <c r="S5" s="38"/>
      <c r="T5" s="38"/>
      <c r="U5" s="38"/>
    </row>
    <row r="6" spans="1:24" ht="24" x14ac:dyDescent="0.2">
      <c r="A6" s="125"/>
      <c r="B6" s="126" t="s">
        <v>2861</v>
      </c>
      <c r="C6" s="200" t="s">
        <v>2862</v>
      </c>
      <c r="D6" s="41">
        <f>D7+D8+D17+D18</f>
        <v>1686376.2500000002</v>
      </c>
      <c r="E6" s="38"/>
      <c r="F6" s="38"/>
      <c r="G6" s="38"/>
      <c r="H6" s="38"/>
      <c r="I6" s="38"/>
      <c r="J6" s="38"/>
      <c r="K6" s="38"/>
      <c r="L6" s="38"/>
      <c r="M6" s="38"/>
      <c r="N6" s="38"/>
      <c r="O6" s="38"/>
      <c r="P6" s="38"/>
      <c r="Q6" s="38"/>
      <c r="R6" s="38"/>
      <c r="S6" s="38"/>
      <c r="T6" s="38"/>
      <c r="U6" s="38"/>
    </row>
    <row r="7" spans="1:24" ht="12.75" customHeight="1" x14ac:dyDescent="0.2">
      <c r="A7" s="125"/>
      <c r="B7" s="126" t="s">
        <v>2863</v>
      </c>
      <c r="C7" s="200" t="s">
        <v>2864</v>
      </c>
      <c r="D7" s="271"/>
      <c r="E7" s="38"/>
      <c r="F7" s="38"/>
      <c r="G7" s="38"/>
      <c r="H7" s="38"/>
      <c r="I7" s="38"/>
      <c r="J7" s="38"/>
      <c r="K7" s="38"/>
      <c r="L7" s="38"/>
      <c r="M7" s="38"/>
      <c r="N7" s="38"/>
      <c r="O7" s="38"/>
      <c r="P7" s="38"/>
      <c r="Q7" s="38"/>
      <c r="R7" s="38"/>
      <c r="S7" s="38"/>
      <c r="T7" s="38"/>
      <c r="U7" s="38"/>
    </row>
    <row r="8" spans="1:24" ht="12.75" customHeight="1" x14ac:dyDescent="0.2">
      <c r="A8" s="125" t="s">
        <v>2270</v>
      </c>
      <c r="B8" s="126" t="s">
        <v>2865</v>
      </c>
      <c r="C8" s="200" t="s">
        <v>2866</v>
      </c>
      <c r="D8" s="41">
        <f>SUM(D9:D16)</f>
        <v>1656488.7500000002</v>
      </c>
      <c r="E8" s="38"/>
      <c r="F8" s="38"/>
      <c r="G8" s="38"/>
      <c r="H8" s="38"/>
      <c r="I8" s="38"/>
      <c r="J8" s="38"/>
      <c r="K8" s="38"/>
      <c r="L8" s="38"/>
      <c r="M8" s="38"/>
      <c r="N8" s="38"/>
      <c r="O8" s="38"/>
      <c r="P8" s="38"/>
      <c r="Q8" s="38"/>
      <c r="R8" s="38"/>
      <c r="S8" s="38"/>
      <c r="T8" s="38"/>
      <c r="U8" s="38"/>
    </row>
    <row r="9" spans="1:24" ht="12.75" customHeight="1" x14ac:dyDescent="0.2">
      <c r="A9" s="90" t="s">
        <v>2272</v>
      </c>
      <c r="B9" s="91" t="s">
        <v>2273</v>
      </c>
      <c r="C9" s="200" t="s">
        <v>2867</v>
      </c>
      <c r="D9" s="271">
        <v>228367.5</v>
      </c>
      <c r="E9" s="38"/>
      <c r="F9" s="38"/>
      <c r="G9" s="38"/>
      <c r="H9" s="38"/>
      <c r="I9" s="38"/>
      <c r="J9" s="38"/>
      <c r="K9" s="38"/>
      <c r="L9" s="38"/>
      <c r="M9" s="38"/>
      <c r="N9" s="38"/>
      <c r="O9" s="38"/>
      <c r="P9" s="38"/>
      <c r="Q9" s="38"/>
      <c r="R9" s="38"/>
      <c r="S9" s="38"/>
      <c r="T9" s="38"/>
      <c r="U9" s="38"/>
    </row>
    <row r="10" spans="1:24" ht="12.75" customHeight="1" x14ac:dyDescent="0.2">
      <c r="A10" s="90" t="s">
        <v>2274</v>
      </c>
      <c r="B10" s="91" t="s">
        <v>2275</v>
      </c>
      <c r="C10" s="200" t="s">
        <v>2868</v>
      </c>
      <c r="D10" s="271">
        <v>907830.76</v>
      </c>
      <c r="E10" s="38"/>
      <c r="F10" s="38"/>
      <c r="G10" s="38"/>
      <c r="H10" s="38"/>
      <c r="I10" s="38"/>
      <c r="J10" s="38"/>
      <c r="K10" s="38"/>
      <c r="L10" s="38"/>
      <c r="M10" s="38"/>
      <c r="N10" s="38"/>
      <c r="O10" s="38"/>
      <c r="P10" s="38"/>
      <c r="Q10" s="38"/>
      <c r="R10" s="38"/>
      <c r="S10" s="38"/>
      <c r="T10" s="38"/>
      <c r="U10" s="38"/>
    </row>
    <row r="11" spans="1:24" ht="12.75" customHeight="1" x14ac:dyDescent="0.2">
      <c r="A11" s="90" t="s">
        <v>2276</v>
      </c>
      <c r="B11" s="91" t="s">
        <v>2869</v>
      </c>
      <c r="C11" s="200" t="s">
        <v>2870</v>
      </c>
      <c r="D11" s="271">
        <v>50077.53</v>
      </c>
      <c r="E11" s="38"/>
      <c r="F11" s="38"/>
      <c r="G11" s="38"/>
      <c r="H11" s="38"/>
      <c r="I11" s="38"/>
      <c r="J11" s="38"/>
      <c r="K11" s="38"/>
      <c r="L11" s="38"/>
      <c r="M11" s="38"/>
      <c r="N11" s="38"/>
      <c r="O11" s="38"/>
      <c r="P11" s="38"/>
      <c r="Q11" s="38"/>
      <c r="R11" s="38"/>
      <c r="S11" s="38"/>
      <c r="T11" s="38"/>
      <c r="U11" s="38"/>
    </row>
    <row r="12" spans="1:24" ht="12.75" customHeight="1" x14ac:dyDescent="0.2">
      <c r="A12" s="90" t="s">
        <v>2284</v>
      </c>
      <c r="B12" s="91" t="s">
        <v>2285</v>
      </c>
      <c r="C12" s="200" t="s">
        <v>2871</v>
      </c>
      <c r="D12" s="271">
        <v>2920.6</v>
      </c>
      <c r="E12" s="38"/>
      <c r="F12" s="38"/>
      <c r="G12" s="38"/>
      <c r="H12" s="38"/>
      <c r="I12" s="38"/>
      <c r="J12" s="38"/>
      <c r="K12" s="38"/>
      <c r="L12" s="38"/>
      <c r="M12" s="38"/>
      <c r="N12" s="38"/>
      <c r="O12" s="38"/>
      <c r="P12" s="38"/>
      <c r="Q12" s="38"/>
      <c r="R12" s="38"/>
      <c r="S12" s="38"/>
      <c r="T12" s="38"/>
      <c r="U12" s="38"/>
    </row>
    <row r="13" spans="1:24" ht="24" x14ac:dyDescent="0.2">
      <c r="A13" s="90" t="s">
        <v>2286</v>
      </c>
      <c r="B13" s="91" t="s">
        <v>2872</v>
      </c>
      <c r="C13" s="200" t="s">
        <v>2873</v>
      </c>
      <c r="D13" s="271">
        <v>373978.51</v>
      </c>
      <c r="E13" s="38"/>
      <c r="F13" s="38"/>
      <c r="G13" s="38"/>
      <c r="H13" s="38"/>
      <c r="I13" s="38"/>
      <c r="J13" s="38"/>
      <c r="K13" s="38"/>
      <c r="L13" s="38"/>
      <c r="M13" s="38"/>
      <c r="N13" s="38"/>
      <c r="O13" s="38"/>
      <c r="P13" s="38"/>
      <c r="Q13" s="38"/>
      <c r="R13" s="38"/>
      <c r="S13" s="38"/>
      <c r="T13" s="38"/>
      <c r="U13" s="38"/>
      <c r="V13" s="16"/>
    </row>
    <row r="14" spans="1:24" ht="12.75" customHeight="1" x14ac:dyDescent="0.2">
      <c r="A14" s="90" t="s">
        <v>2288</v>
      </c>
      <c r="B14" s="91" t="s">
        <v>2289</v>
      </c>
      <c r="C14" s="200" t="s">
        <v>2874</v>
      </c>
      <c r="D14" s="271">
        <v>90313.85</v>
      </c>
      <c r="E14" s="38"/>
      <c r="F14" s="38"/>
      <c r="G14" s="38"/>
      <c r="H14" s="38"/>
      <c r="I14" s="38"/>
      <c r="J14" s="38"/>
      <c r="K14" s="38"/>
      <c r="L14" s="38"/>
      <c r="M14" s="38"/>
      <c r="N14" s="38"/>
      <c r="O14" s="38"/>
      <c r="P14" s="38"/>
      <c r="Q14" s="38"/>
      <c r="R14" s="38"/>
      <c r="S14" s="38"/>
      <c r="T14" s="38"/>
      <c r="U14" s="38"/>
    </row>
    <row r="15" spans="1:24" ht="12.75" customHeight="1" x14ac:dyDescent="0.2">
      <c r="A15" s="90" t="s">
        <v>2290</v>
      </c>
      <c r="B15" s="91" t="s">
        <v>2291</v>
      </c>
      <c r="C15" s="200" t="s">
        <v>2875</v>
      </c>
      <c r="D15" s="271">
        <v>0</v>
      </c>
      <c r="E15" s="38"/>
      <c r="F15" s="38"/>
      <c r="G15" s="38"/>
      <c r="H15" s="38"/>
      <c r="I15" s="38"/>
      <c r="J15" s="38"/>
      <c r="K15" s="38"/>
      <c r="L15" s="38"/>
      <c r="M15" s="38"/>
      <c r="N15" s="38"/>
      <c r="O15" s="38"/>
      <c r="P15" s="38"/>
      <c r="Q15" s="38"/>
      <c r="R15" s="38"/>
      <c r="S15" s="38"/>
      <c r="T15" s="38"/>
      <c r="U15" s="38"/>
    </row>
    <row r="16" spans="1:24" ht="12.75" customHeight="1" x14ac:dyDescent="0.2">
      <c r="A16" s="90" t="s">
        <v>2292</v>
      </c>
      <c r="B16" s="91" t="s">
        <v>2293</v>
      </c>
      <c r="C16" s="200" t="s">
        <v>2876</v>
      </c>
      <c r="D16" s="271">
        <v>3000</v>
      </c>
      <c r="E16" s="38"/>
      <c r="F16" s="38"/>
      <c r="G16" s="38"/>
      <c r="H16" s="38"/>
      <c r="I16" s="38"/>
      <c r="J16" s="38"/>
      <c r="K16" s="38"/>
      <c r="L16" s="38"/>
      <c r="M16" s="38"/>
      <c r="N16" s="38"/>
      <c r="O16" s="38"/>
      <c r="P16" s="38"/>
      <c r="Q16" s="38"/>
      <c r="R16" s="38"/>
      <c r="S16" s="38"/>
      <c r="T16" s="38"/>
      <c r="U16" s="38"/>
    </row>
    <row r="17" spans="1:22" ht="12.75" customHeight="1" x14ac:dyDescent="0.2">
      <c r="A17" s="125" t="s">
        <v>2294</v>
      </c>
      <c r="B17" s="126" t="s">
        <v>2295</v>
      </c>
      <c r="C17" s="200" t="s">
        <v>2877</v>
      </c>
      <c r="D17" s="271">
        <v>29887.5</v>
      </c>
      <c r="E17" s="38"/>
      <c r="F17" s="38"/>
      <c r="G17" s="38"/>
      <c r="H17" s="38"/>
      <c r="I17" s="38"/>
      <c r="J17" s="38"/>
      <c r="K17" s="38"/>
      <c r="L17" s="38"/>
      <c r="M17" s="38"/>
      <c r="N17" s="38"/>
      <c r="O17" s="38"/>
      <c r="P17" s="38"/>
      <c r="Q17" s="38"/>
      <c r="R17" s="38"/>
      <c r="S17" s="38"/>
      <c r="T17" s="38"/>
      <c r="U17" s="38"/>
    </row>
    <row r="18" spans="1:22" ht="36" x14ac:dyDescent="0.2">
      <c r="A18" s="125" t="s">
        <v>2878</v>
      </c>
      <c r="B18" s="126" t="s">
        <v>2879</v>
      </c>
      <c r="C18" s="200"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2881</v>
      </c>
      <c r="C19" s="200" t="s">
        <v>2882</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2883</v>
      </c>
      <c r="B20" s="91" t="s">
        <v>2307</v>
      </c>
      <c r="C20" s="200" t="s">
        <v>2884</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2885</v>
      </c>
      <c r="B21" s="91" t="s">
        <v>2311</v>
      </c>
      <c r="C21" s="200" t="s">
        <v>2886</v>
      </c>
      <c r="D21" s="271"/>
      <c r="E21" s="38"/>
      <c r="F21" s="38"/>
      <c r="G21" s="38"/>
      <c r="H21" s="38"/>
      <c r="I21" s="38"/>
      <c r="J21" s="38"/>
      <c r="K21" s="38"/>
      <c r="L21" s="38"/>
      <c r="M21" s="38"/>
      <c r="N21" s="38"/>
      <c r="O21" s="38"/>
      <c r="P21" s="38"/>
      <c r="Q21" s="38"/>
      <c r="R21" s="38"/>
      <c r="S21" s="38"/>
      <c r="T21" s="38"/>
      <c r="U21" s="38"/>
    </row>
    <row r="22" spans="1:22" ht="24" x14ac:dyDescent="0.2">
      <c r="A22" s="90" t="s">
        <v>2887</v>
      </c>
      <c r="B22" s="91" t="s">
        <v>2888</v>
      </c>
      <c r="C22" s="200" t="s">
        <v>2889</v>
      </c>
      <c r="D22" s="271">
        <v>0</v>
      </c>
      <c r="E22" s="38"/>
      <c r="F22" s="38"/>
      <c r="G22" s="38"/>
      <c r="H22" s="38"/>
      <c r="I22" s="38"/>
      <c r="J22" s="38"/>
      <c r="K22" s="38"/>
      <c r="L22" s="38"/>
      <c r="M22" s="38"/>
      <c r="N22" s="38"/>
      <c r="O22" s="38"/>
      <c r="P22" s="38"/>
      <c r="Q22" s="38"/>
      <c r="R22" s="38"/>
      <c r="S22" s="38"/>
      <c r="T22" s="38"/>
      <c r="U22" s="38"/>
    </row>
    <row r="23" spans="1:22" ht="24" x14ac:dyDescent="0.2">
      <c r="A23" s="90" t="s">
        <v>2890</v>
      </c>
      <c r="B23" s="91" t="s">
        <v>2891</v>
      </c>
      <c r="C23" s="200" t="s">
        <v>2892</v>
      </c>
      <c r="D23" s="271"/>
      <c r="E23" s="38"/>
      <c r="F23" s="38"/>
      <c r="G23" s="38"/>
      <c r="H23" s="38"/>
      <c r="I23" s="38"/>
      <c r="J23" s="38"/>
      <c r="K23" s="38"/>
      <c r="L23" s="38"/>
      <c r="M23" s="38"/>
      <c r="N23" s="38"/>
      <c r="O23" s="38"/>
      <c r="P23" s="38"/>
      <c r="Q23" s="38"/>
      <c r="R23" s="38"/>
      <c r="S23" s="38"/>
      <c r="T23" s="38"/>
      <c r="U23" s="38"/>
    </row>
    <row r="24" spans="1:22" ht="24" x14ac:dyDescent="0.2">
      <c r="A24" s="90"/>
      <c r="B24" s="126" t="s">
        <v>2893</v>
      </c>
      <c r="C24" s="200" t="s">
        <v>2894</v>
      </c>
      <c r="D24" s="41">
        <f>D25+D26+D35+D36</f>
        <v>2205938.7599999998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2863</v>
      </c>
      <c r="C25" s="200" t="s">
        <v>2895</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2270</v>
      </c>
      <c r="B26" s="126" t="s">
        <v>2896</v>
      </c>
      <c r="C26" s="200" t="s">
        <v>2897</v>
      </c>
      <c r="D26" s="41">
        <f>SUM(D27:D34)</f>
        <v>1914190.09</v>
      </c>
      <c r="E26" s="38"/>
      <c r="F26" s="38"/>
      <c r="G26" s="38"/>
      <c r="H26" s="38"/>
      <c r="I26" s="38"/>
      <c r="J26" s="38"/>
      <c r="K26" s="38"/>
      <c r="L26" s="38"/>
      <c r="M26" s="38"/>
      <c r="N26" s="38"/>
      <c r="O26" s="38"/>
      <c r="P26" s="38"/>
      <c r="Q26" s="38"/>
      <c r="R26" s="38"/>
      <c r="S26" s="38"/>
      <c r="T26" s="38"/>
      <c r="U26" s="38"/>
    </row>
    <row r="27" spans="1:22" ht="12.75" customHeight="1" x14ac:dyDescent="0.2">
      <c r="A27" s="90" t="s">
        <v>2272</v>
      </c>
      <c r="B27" s="91" t="s">
        <v>2273</v>
      </c>
      <c r="C27" s="200" t="s">
        <v>2898</v>
      </c>
      <c r="D27" s="271">
        <v>220138.66</v>
      </c>
      <c r="E27" s="38"/>
      <c r="F27" s="38"/>
      <c r="G27" s="38"/>
      <c r="H27" s="38"/>
      <c r="I27" s="38"/>
      <c r="J27" s="38"/>
      <c r="K27" s="38"/>
      <c r="L27" s="38"/>
      <c r="M27" s="38"/>
      <c r="N27" s="38"/>
      <c r="O27" s="38"/>
      <c r="P27" s="38"/>
      <c r="Q27" s="38"/>
      <c r="R27" s="38"/>
      <c r="S27" s="38"/>
      <c r="T27" s="38"/>
      <c r="U27" s="38"/>
    </row>
    <row r="28" spans="1:22" ht="12.75" customHeight="1" x14ac:dyDescent="0.2">
      <c r="A28" s="90" t="s">
        <v>2274</v>
      </c>
      <c r="B28" s="91" t="s">
        <v>2275</v>
      </c>
      <c r="C28" s="200" t="s">
        <v>2899</v>
      </c>
      <c r="D28" s="271">
        <v>1149658.99</v>
      </c>
      <c r="E28" s="38"/>
      <c r="F28" s="38"/>
      <c r="G28" s="38"/>
      <c r="H28" s="38"/>
      <c r="I28" s="38"/>
      <c r="J28" s="38"/>
      <c r="K28" s="38"/>
      <c r="L28" s="38"/>
      <c r="M28" s="38"/>
      <c r="N28" s="38"/>
      <c r="O28" s="38"/>
      <c r="P28" s="38"/>
      <c r="Q28" s="38"/>
      <c r="R28" s="38"/>
      <c r="S28" s="38"/>
      <c r="T28" s="38"/>
      <c r="U28" s="38"/>
    </row>
    <row r="29" spans="1:22" ht="12.75" customHeight="1" x14ac:dyDescent="0.2">
      <c r="A29" s="90" t="s">
        <v>2276</v>
      </c>
      <c r="B29" s="91" t="s">
        <v>2869</v>
      </c>
      <c r="C29" s="200" t="s">
        <v>2900</v>
      </c>
      <c r="D29" s="271">
        <v>43427.75</v>
      </c>
      <c r="E29" s="38"/>
      <c r="F29" s="38"/>
      <c r="G29" s="38"/>
      <c r="H29" s="38"/>
      <c r="I29" s="38"/>
      <c r="J29" s="38"/>
      <c r="K29" s="38"/>
      <c r="L29" s="38"/>
      <c r="M29" s="38"/>
      <c r="N29" s="38"/>
      <c r="O29" s="38"/>
      <c r="P29" s="38"/>
      <c r="Q29" s="38"/>
      <c r="R29" s="38"/>
      <c r="S29" s="38"/>
      <c r="T29" s="38"/>
      <c r="U29" s="38"/>
    </row>
    <row r="30" spans="1:22" ht="12.75" customHeight="1" x14ac:dyDescent="0.2">
      <c r="A30" s="90" t="s">
        <v>2284</v>
      </c>
      <c r="B30" s="91" t="s">
        <v>2285</v>
      </c>
      <c r="C30" s="200" t="s">
        <v>2901</v>
      </c>
      <c r="D30" s="271">
        <v>6004.85</v>
      </c>
      <c r="E30" s="38"/>
      <c r="F30" s="38"/>
      <c r="G30" s="38"/>
      <c r="H30" s="38"/>
      <c r="I30" s="38"/>
      <c r="J30" s="38"/>
      <c r="K30" s="38"/>
      <c r="L30" s="38"/>
      <c r="M30" s="38"/>
      <c r="N30" s="38"/>
      <c r="O30" s="38"/>
      <c r="P30" s="38"/>
      <c r="Q30" s="38"/>
      <c r="R30" s="38"/>
      <c r="S30" s="38"/>
      <c r="T30" s="38"/>
      <c r="U30" s="38"/>
    </row>
    <row r="31" spans="1:22" ht="24" x14ac:dyDescent="0.2">
      <c r="A31" s="90" t="s">
        <v>2286</v>
      </c>
      <c r="B31" s="91" t="s">
        <v>2872</v>
      </c>
      <c r="C31" s="200" t="s">
        <v>2902</v>
      </c>
      <c r="D31" s="271">
        <v>373978.51</v>
      </c>
      <c r="E31" s="38"/>
      <c r="F31" s="38"/>
      <c r="G31" s="38"/>
      <c r="H31" s="38"/>
      <c r="I31" s="38"/>
      <c r="J31" s="38"/>
      <c r="K31" s="38"/>
      <c r="L31" s="38"/>
      <c r="M31" s="38"/>
      <c r="N31" s="38"/>
      <c r="O31" s="38"/>
      <c r="P31" s="38"/>
      <c r="Q31" s="38"/>
      <c r="R31" s="38"/>
      <c r="S31" s="38"/>
      <c r="T31" s="38"/>
      <c r="U31" s="38"/>
      <c r="V31" s="16"/>
    </row>
    <row r="32" spans="1:22" ht="12.75" customHeight="1" x14ac:dyDescent="0.2">
      <c r="A32" s="90" t="s">
        <v>2288</v>
      </c>
      <c r="B32" s="91" t="s">
        <v>2289</v>
      </c>
      <c r="C32" s="200" t="s">
        <v>2903</v>
      </c>
      <c r="D32" s="271">
        <v>104542.04</v>
      </c>
      <c r="E32" s="38"/>
      <c r="F32" s="38"/>
      <c r="G32" s="38"/>
      <c r="H32" s="38"/>
      <c r="I32" s="38"/>
      <c r="J32" s="38"/>
      <c r="K32" s="38"/>
      <c r="L32" s="38"/>
      <c r="M32" s="38"/>
      <c r="N32" s="38"/>
      <c r="O32" s="38"/>
      <c r="P32" s="38"/>
      <c r="Q32" s="38"/>
      <c r="R32" s="38"/>
      <c r="S32" s="38"/>
      <c r="T32" s="38"/>
      <c r="U32" s="38"/>
    </row>
    <row r="33" spans="1:21" ht="12.75" customHeight="1" x14ac:dyDescent="0.2">
      <c r="A33" s="90" t="s">
        <v>2290</v>
      </c>
      <c r="B33" s="91" t="s">
        <v>2291</v>
      </c>
      <c r="C33" s="200" t="s">
        <v>2904</v>
      </c>
      <c r="D33" s="271">
        <v>13439.29</v>
      </c>
      <c r="E33" s="38"/>
      <c r="F33" s="38"/>
      <c r="G33" s="38"/>
      <c r="H33" s="38"/>
      <c r="I33" s="38"/>
      <c r="J33" s="38"/>
      <c r="K33" s="38"/>
      <c r="L33" s="38"/>
      <c r="M33" s="38"/>
      <c r="N33" s="38"/>
      <c r="O33" s="38"/>
      <c r="P33" s="38"/>
      <c r="Q33" s="38"/>
      <c r="R33" s="38"/>
      <c r="S33" s="38"/>
      <c r="T33" s="38"/>
      <c r="U33" s="38"/>
    </row>
    <row r="34" spans="1:21" ht="12.75" customHeight="1" x14ac:dyDescent="0.2">
      <c r="A34" s="90" t="s">
        <v>2292</v>
      </c>
      <c r="B34" s="91" t="s">
        <v>2293</v>
      </c>
      <c r="C34" s="200" t="s">
        <v>2905</v>
      </c>
      <c r="D34" s="271">
        <v>3000</v>
      </c>
      <c r="E34" s="38"/>
      <c r="F34" s="38"/>
      <c r="G34" s="38"/>
      <c r="H34" s="38"/>
      <c r="I34" s="38"/>
      <c r="J34" s="38"/>
      <c r="K34" s="38"/>
      <c r="L34" s="38"/>
      <c r="M34" s="38"/>
      <c r="N34" s="38"/>
      <c r="O34" s="38"/>
      <c r="P34" s="38"/>
      <c r="Q34" s="38"/>
      <c r="R34" s="38"/>
      <c r="S34" s="38"/>
      <c r="T34" s="38"/>
      <c r="U34" s="38"/>
    </row>
    <row r="35" spans="1:21" ht="12.75" customHeight="1" x14ac:dyDescent="0.2">
      <c r="A35" s="125" t="s">
        <v>2294</v>
      </c>
      <c r="B35" s="126" t="s">
        <v>2295</v>
      </c>
      <c r="C35" s="200" t="s">
        <v>2906</v>
      </c>
      <c r="D35" s="271">
        <v>64086.63</v>
      </c>
      <c r="E35" s="38"/>
      <c r="F35" s="38"/>
      <c r="G35" s="38"/>
      <c r="H35" s="38"/>
      <c r="I35" s="38"/>
      <c r="J35" s="38"/>
      <c r="K35" s="38"/>
      <c r="L35" s="38"/>
      <c r="M35" s="38"/>
      <c r="N35" s="38"/>
      <c r="O35" s="38"/>
      <c r="P35" s="38"/>
      <c r="Q35" s="38"/>
      <c r="R35" s="38"/>
      <c r="S35" s="38"/>
      <c r="T35" s="38"/>
      <c r="U35" s="38"/>
    </row>
    <row r="36" spans="1:21" ht="36" x14ac:dyDescent="0.2">
      <c r="A36" s="125" t="s">
        <v>2878</v>
      </c>
      <c r="B36" s="126" t="s">
        <v>2907</v>
      </c>
      <c r="C36" s="200" t="s">
        <v>2908</v>
      </c>
      <c r="D36" s="41">
        <f>SUM(D37:D41)</f>
        <v>227662.04</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2881</v>
      </c>
      <c r="C37" s="200" t="s">
        <v>2909</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2883</v>
      </c>
      <c r="B38" s="91" t="s">
        <v>2307</v>
      </c>
      <c r="C38" s="200" t="s">
        <v>2910</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2885</v>
      </c>
      <c r="B39" s="91" t="s">
        <v>2311</v>
      </c>
      <c r="C39" s="200" t="s">
        <v>2911</v>
      </c>
      <c r="D39" s="271"/>
      <c r="E39" s="38"/>
      <c r="F39" s="38"/>
      <c r="G39" s="38"/>
      <c r="H39" s="38"/>
      <c r="I39" s="38"/>
      <c r="J39" s="38"/>
      <c r="K39" s="38"/>
      <c r="L39" s="38"/>
      <c r="M39" s="38"/>
      <c r="N39" s="38"/>
      <c r="O39" s="38"/>
      <c r="P39" s="38"/>
      <c r="Q39" s="38"/>
      <c r="R39" s="38"/>
      <c r="S39" s="38"/>
      <c r="T39" s="38"/>
      <c r="U39" s="38"/>
    </row>
    <row r="40" spans="1:21" ht="24" x14ac:dyDescent="0.2">
      <c r="A40" s="90" t="s">
        <v>2912</v>
      </c>
      <c r="B40" s="91" t="s">
        <v>2888</v>
      </c>
      <c r="C40" s="200" t="s">
        <v>2913</v>
      </c>
      <c r="D40" s="271">
        <v>227662.04</v>
      </c>
      <c r="E40" s="38"/>
      <c r="F40" s="38"/>
      <c r="G40" s="38"/>
      <c r="H40" s="38"/>
      <c r="I40" s="38"/>
      <c r="J40" s="38"/>
      <c r="K40" s="38"/>
      <c r="L40" s="38"/>
      <c r="M40" s="38"/>
      <c r="N40" s="38"/>
      <c r="O40" s="38"/>
      <c r="P40" s="38"/>
      <c r="Q40" s="38"/>
      <c r="R40" s="38"/>
      <c r="S40" s="38"/>
      <c r="T40" s="38"/>
      <c r="U40" s="38"/>
    </row>
    <row r="41" spans="1:21" ht="24" x14ac:dyDescent="0.2">
      <c r="A41" s="90" t="s">
        <v>2890</v>
      </c>
      <c r="B41" s="91" t="s">
        <v>2891</v>
      </c>
      <c r="C41" s="200" t="s">
        <v>2914</v>
      </c>
      <c r="D41" s="271"/>
      <c r="E41" s="38"/>
      <c r="F41" s="38"/>
      <c r="G41" s="38"/>
      <c r="H41" s="38"/>
      <c r="I41" s="38"/>
      <c r="J41" s="38"/>
      <c r="K41" s="38"/>
      <c r="L41" s="38"/>
      <c r="M41" s="38"/>
      <c r="N41" s="38"/>
      <c r="O41" s="38"/>
      <c r="P41" s="38"/>
      <c r="Q41" s="38"/>
      <c r="R41" s="38"/>
      <c r="S41" s="38"/>
      <c r="T41" s="38"/>
      <c r="U41" s="38"/>
    </row>
    <row r="42" spans="1:21" ht="24" x14ac:dyDescent="0.2">
      <c r="A42" s="90"/>
      <c r="B42" s="126" t="s">
        <v>2915</v>
      </c>
      <c r="C42" s="200" t="s">
        <v>2916</v>
      </c>
      <c r="D42" s="41">
        <f>D5+D6-D24</f>
        <v>4222561.5200000005</v>
      </c>
      <c r="E42" s="38"/>
      <c r="F42" s="38"/>
      <c r="G42" s="38"/>
      <c r="H42" s="38"/>
      <c r="I42" s="38"/>
      <c r="J42" s="38"/>
      <c r="K42" s="38"/>
      <c r="L42" s="38"/>
      <c r="M42" s="38"/>
      <c r="N42" s="38"/>
      <c r="O42" s="38"/>
      <c r="P42" s="38"/>
      <c r="Q42" s="38"/>
      <c r="R42" s="38"/>
      <c r="S42" s="38"/>
      <c r="T42" s="38"/>
      <c r="U42" s="38"/>
    </row>
    <row r="43" spans="1:21" ht="24" x14ac:dyDescent="0.2">
      <c r="A43" s="125"/>
      <c r="B43" s="126" t="s">
        <v>2917</v>
      </c>
      <c r="C43" s="200"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2919</v>
      </c>
      <c r="C44" s="200"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2921</v>
      </c>
      <c r="C45" s="200" t="s">
        <v>2922</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2923</v>
      </c>
      <c r="C46" s="200" t="s">
        <v>2924</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2925</v>
      </c>
      <c r="C47" s="200" t="s">
        <v>2926</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2927</v>
      </c>
      <c r="C48" s="200" t="s">
        <v>2928</v>
      </c>
      <c r="D48" s="271"/>
      <c r="E48" s="38"/>
      <c r="F48" s="38"/>
      <c r="G48" s="38"/>
      <c r="H48" s="38"/>
      <c r="I48" s="38"/>
      <c r="J48" s="38"/>
      <c r="K48" s="38"/>
      <c r="L48" s="38"/>
      <c r="M48" s="38"/>
      <c r="N48" s="38"/>
      <c r="O48" s="38"/>
      <c r="P48" s="38"/>
      <c r="Q48" s="38"/>
      <c r="R48" s="38"/>
      <c r="S48" s="38"/>
      <c r="T48" s="38"/>
      <c r="U48" s="38"/>
    </row>
    <row r="49" spans="1:21" ht="24" x14ac:dyDescent="0.2">
      <c r="A49" s="125" t="s">
        <v>2270</v>
      </c>
      <c r="B49" s="180" t="s">
        <v>2929</v>
      </c>
      <c r="C49" s="200"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2272</v>
      </c>
      <c r="B50" s="126" t="s">
        <v>2931</v>
      </c>
      <c r="C50" s="200"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2921</v>
      </c>
      <c r="C51" s="200" t="s">
        <v>2933</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2923</v>
      </c>
      <c r="C52" s="200" t="s">
        <v>2934</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2925</v>
      </c>
      <c r="C53" s="200" t="s">
        <v>2935</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2927</v>
      </c>
      <c r="C54" s="200" t="s">
        <v>2936</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2274</v>
      </c>
      <c r="B55" s="126" t="s">
        <v>2937</v>
      </c>
      <c r="C55" s="200"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2921</v>
      </c>
      <c r="C56" s="200" t="s">
        <v>2939</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2923</v>
      </c>
      <c r="C57" s="200" t="s">
        <v>2940</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2925</v>
      </c>
      <c r="C58" s="200" t="s">
        <v>2941</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2927</v>
      </c>
      <c r="C59" s="200" t="s">
        <v>2942</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2276</v>
      </c>
      <c r="B60" s="126" t="s">
        <v>2943</v>
      </c>
      <c r="C60" s="200"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2921</v>
      </c>
      <c r="C61" s="200" t="s">
        <v>2945</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2923</v>
      </c>
      <c r="C62" s="200" t="s">
        <v>2946</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2925</v>
      </c>
      <c r="C63" s="200" t="s">
        <v>2947</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2927</v>
      </c>
      <c r="C64" s="200" t="s">
        <v>2948</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2284</v>
      </c>
      <c r="B65" s="126" t="s">
        <v>2949</v>
      </c>
      <c r="C65" s="200"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2921</v>
      </c>
      <c r="C66" s="200" t="s">
        <v>2951</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2923</v>
      </c>
      <c r="C67" s="200" t="s">
        <v>2952</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2925</v>
      </c>
      <c r="C68" s="200" t="s">
        <v>2953</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2927</v>
      </c>
      <c r="C69" s="200" t="s">
        <v>2954</v>
      </c>
      <c r="D69" s="271"/>
      <c r="E69" s="38"/>
      <c r="F69" s="38"/>
      <c r="G69" s="38"/>
      <c r="H69" s="38"/>
      <c r="I69" s="38"/>
      <c r="J69" s="38"/>
      <c r="K69" s="38"/>
      <c r="L69" s="38"/>
      <c r="M69" s="38"/>
      <c r="N69" s="38"/>
      <c r="O69" s="38"/>
      <c r="P69" s="38"/>
      <c r="Q69" s="38"/>
      <c r="R69" s="38"/>
      <c r="S69" s="38"/>
      <c r="T69" s="38"/>
      <c r="U69" s="38"/>
    </row>
    <row r="70" spans="1:22" ht="24" x14ac:dyDescent="0.2">
      <c r="A70" s="125" t="s">
        <v>2286</v>
      </c>
      <c r="B70" s="126" t="s">
        <v>2955</v>
      </c>
      <c r="C70" s="200" t="s">
        <v>2956</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2921</v>
      </c>
      <c r="C71" s="200" t="s">
        <v>2957</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2923</v>
      </c>
      <c r="C72" s="200" t="s">
        <v>2958</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2925</v>
      </c>
      <c r="C73" s="200" t="s">
        <v>2959</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2927</v>
      </c>
      <c r="C74" s="200" t="s">
        <v>2960</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2288</v>
      </c>
      <c r="B75" s="126" t="s">
        <v>2961</v>
      </c>
      <c r="C75" s="200"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2921</v>
      </c>
      <c r="C76" s="200" t="s">
        <v>2963</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2923</v>
      </c>
      <c r="C77" s="200" t="s">
        <v>2964</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2925</v>
      </c>
      <c r="C78" s="200" t="s">
        <v>2965</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2927</v>
      </c>
      <c r="C79" s="200" t="s">
        <v>2966</v>
      </c>
      <c r="D79" s="271"/>
      <c r="E79" s="38"/>
      <c r="F79" s="38"/>
      <c r="G79" s="38"/>
      <c r="H79" s="38"/>
      <c r="I79" s="38"/>
      <c r="J79" s="38"/>
      <c r="K79" s="38"/>
      <c r="L79" s="38"/>
      <c r="M79" s="38"/>
      <c r="N79" s="38"/>
      <c r="O79" s="38"/>
      <c r="P79" s="38"/>
      <c r="Q79" s="38"/>
      <c r="R79" s="38"/>
      <c r="S79" s="38"/>
      <c r="T79" s="38"/>
      <c r="U79" s="38"/>
    </row>
    <row r="80" spans="1:22" ht="24" x14ac:dyDescent="0.2">
      <c r="A80" s="125" t="s">
        <v>2290</v>
      </c>
      <c r="B80" s="217" t="s">
        <v>2967</v>
      </c>
      <c r="C80" s="200"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2921</v>
      </c>
      <c r="C81" s="200" t="s">
        <v>2969</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2923</v>
      </c>
      <c r="C82" s="200" t="s">
        <v>2970</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2925</v>
      </c>
      <c r="C83" s="200" t="s">
        <v>2971</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2927</v>
      </c>
      <c r="C84" s="200" t="s">
        <v>2972</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2292</v>
      </c>
      <c r="B85" s="217" t="s">
        <v>2973</v>
      </c>
      <c r="C85" s="200"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2921</v>
      </c>
      <c r="C86" s="200" t="s">
        <v>2975</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2923</v>
      </c>
      <c r="C87" s="200" t="s">
        <v>2976</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2925</v>
      </c>
      <c r="C88" s="200" t="s">
        <v>2977</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2927</v>
      </c>
      <c r="C89" s="200" t="s">
        <v>2978</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2294</v>
      </c>
      <c r="B90" s="126" t="s">
        <v>2979</v>
      </c>
      <c r="C90" s="200"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2921</v>
      </c>
      <c r="C91" s="200" t="s">
        <v>2981</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2923</v>
      </c>
      <c r="C92" s="200" t="s">
        <v>2982</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2925</v>
      </c>
      <c r="C93" s="200" t="s">
        <v>2983</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2927</v>
      </c>
      <c r="C94" s="200" t="s">
        <v>2984</v>
      </c>
      <c r="D94" s="271"/>
      <c r="E94" s="38"/>
      <c r="F94" s="38"/>
      <c r="G94" s="38"/>
      <c r="H94" s="38"/>
      <c r="I94" s="38"/>
      <c r="J94" s="38"/>
      <c r="K94" s="38"/>
      <c r="L94" s="38"/>
      <c r="M94" s="38"/>
      <c r="N94" s="38"/>
      <c r="O94" s="38"/>
      <c r="P94" s="38"/>
      <c r="Q94" s="38"/>
      <c r="R94" s="38"/>
      <c r="S94" s="38"/>
      <c r="T94" s="38"/>
      <c r="U94" s="38"/>
    </row>
    <row r="95" spans="1:21" ht="36" x14ac:dyDescent="0.2">
      <c r="A95" s="125" t="s">
        <v>2878</v>
      </c>
      <c r="B95" s="126" t="s">
        <v>2985</v>
      </c>
      <c r="C95" s="200"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2881</v>
      </c>
      <c r="C96" s="200" t="s">
        <v>2987</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2883</v>
      </c>
      <c r="B97" s="91" t="s">
        <v>2307</v>
      </c>
      <c r="C97" s="200" t="s">
        <v>2988</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2885</v>
      </c>
      <c r="B98" s="91" t="s">
        <v>2311</v>
      </c>
      <c r="C98" s="200" t="s">
        <v>2989</v>
      </c>
      <c r="D98" s="271"/>
      <c r="E98" s="38"/>
      <c r="F98" s="38"/>
      <c r="G98" s="38"/>
      <c r="H98" s="38"/>
      <c r="I98" s="38"/>
      <c r="J98" s="38"/>
      <c r="K98" s="38"/>
      <c r="L98" s="38"/>
      <c r="M98" s="38"/>
      <c r="N98" s="38"/>
      <c r="O98" s="38"/>
      <c r="P98" s="38"/>
      <c r="Q98" s="38"/>
      <c r="R98" s="38"/>
      <c r="S98" s="38"/>
      <c r="T98" s="38"/>
      <c r="U98" s="38"/>
    </row>
    <row r="99" spans="1:21" ht="24" x14ac:dyDescent="0.2">
      <c r="A99" s="90" t="s">
        <v>2912</v>
      </c>
      <c r="B99" s="91" t="s">
        <v>2888</v>
      </c>
      <c r="C99" s="200" t="s">
        <v>2990</v>
      </c>
      <c r="D99" s="271"/>
      <c r="E99" s="38"/>
      <c r="F99" s="38"/>
      <c r="G99" s="38"/>
      <c r="H99" s="38"/>
      <c r="I99" s="38"/>
      <c r="J99" s="38"/>
      <c r="K99" s="38"/>
      <c r="L99" s="38"/>
      <c r="M99" s="38"/>
      <c r="N99" s="38"/>
      <c r="O99" s="38"/>
      <c r="P99" s="38"/>
      <c r="Q99" s="38"/>
      <c r="R99" s="38"/>
      <c r="S99" s="38"/>
      <c r="T99" s="38"/>
      <c r="U99" s="38"/>
    </row>
    <row r="100" spans="1:21" ht="24" x14ac:dyDescent="0.2">
      <c r="A100" s="90" t="s">
        <v>2890</v>
      </c>
      <c r="B100" s="91" t="s">
        <v>2891</v>
      </c>
      <c r="C100" s="200" t="s">
        <v>2991</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2992</v>
      </c>
      <c r="C101" s="200" t="s">
        <v>2993</v>
      </c>
      <c r="D101" s="41">
        <f>SUM(D102:D105)</f>
        <v>4222561.5200000005</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2863</v>
      </c>
      <c r="C102" s="200" t="s">
        <v>2994</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2270</v>
      </c>
      <c r="B103" s="91" t="s">
        <v>2844</v>
      </c>
      <c r="C103" s="200" t="s">
        <v>2995</v>
      </c>
      <c r="D103" s="271">
        <v>97077.38</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2294</v>
      </c>
      <c r="B104" s="91" t="s">
        <v>2295</v>
      </c>
      <c r="C104" s="200" t="s">
        <v>2996</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2878</v>
      </c>
      <c r="B105" s="248" t="s">
        <v>2997</v>
      </c>
      <c r="C105" s="201" t="s">
        <v>2998</v>
      </c>
      <c r="D105" s="272">
        <v>4125484.14</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2857</v>
      </c>
      <c r="B1" s="382"/>
      <c r="C1" s="382"/>
      <c r="D1" s="382"/>
      <c r="E1" s="77" t="s">
        <v>2999</v>
      </c>
      <c r="F1" s="77"/>
      <c r="G1" s="77"/>
      <c r="H1" s="77"/>
      <c r="I1" s="77"/>
      <c r="J1" s="77"/>
      <c r="K1" s="77"/>
      <c r="L1" s="77"/>
      <c r="M1" s="77"/>
      <c r="N1" s="77"/>
      <c r="O1" s="77"/>
      <c r="P1" s="77"/>
    </row>
    <row r="2" spans="1:16" ht="37.5" customHeight="1" x14ac:dyDescent="0.2">
      <c r="A2" s="387" t="s">
        <v>3000</v>
      </c>
      <c r="B2" s="382"/>
      <c r="C2" s="382"/>
      <c r="D2" s="382"/>
    </row>
    <row r="3" spans="1:16" ht="29.25" customHeight="1" x14ac:dyDescent="0.2">
      <c r="A3" s="136" t="s">
        <v>3001</v>
      </c>
      <c r="B3" s="137" t="s">
        <v>3002</v>
      </c>
      <c r="C3" s="138" t="s">
        <v>3003</v>
      </c>
      <c r="D3" s="134"/>
      <c r="E3" s="135">
        <f>E4+E14+E19+E275+E293+E296+E298</f>
        <v>0</v>
      </c>
      <c r="F3" s="135">
        <f>F4+F14+F19+F275+F293+F296+F298</f>
        <v>9</v>
      </c>
      <c r="G3" s="135">
        <f>IF(RefStr!C12&lt;&gt;"",INT(VALUE(MID(RefStr!C12,1,4))),0)</f>
        <v>2022</v>
      </c>
      <c r="H3" s="139">
        <f>IF(RefStr!C12&lt;&gt;"",INT(VALUE(MID(RefStr!C12,6,2))),0)</f>
        <v>6</v>
      </c>
      <c r="I3" s="140" t="str">
        <f>RefStr!C10</f>
        <v>22</v>
      </c>
      <c r="J3" s="141" t="str">
        <f>RefStr!H7</f>
        <v>DA</v>
      </c>
      <c r="K3" s="139" t="str">
        <f>RefStr!H9</f>
        <v>NE</v>
      </c>
      <c r="L3" s="139" t="str">
        <f>RefStr!H10</f>
        <v>NE</v>
      </c>
      <c r="M3" s="139" t="str">
        <f>RefStr!H8</f>
        <v>NE</v>
      </c>
      <c r="N3" s="139" t="str">
        <f>RefStr!H11</f>
        <v>DA</v>
      </c>
      <c r="O3" s="142">
        <f>RefStr!C6</f>
        <v>37695</v>
      </c>
      <c r="P3" s="77"/>
    </row>
    <row r="4" spans="1:16" ht="19.5" customHeight="1" x14ac:dyDescent="0.2">
      <c r="A4" s="388" t="s">
        <v>3004</v>
      </c>
      <c r="B4" s="389"/>
      <c r="C4" s="390"/>
      <c r="D4" s="134"/>
      <c r="E4" s="77">
        <f t="shared" ref="E4:F4" si="0">SUM(E5:E13)</f>
        <v>0</v>
      </c>
      <c r="F4" s="77">
        <f t="shared" si="0"/>
        <v>0</v>
      </c>
      <c r="G4" s="77"/>
      <c r="H4" s="77"/>
      <c r="I4" s="143" t="s">
        <v>3005</v>
      </c>
      <c r="J4" s="143" t="s">
        <v>3006</v>
      </c>
      <c r="K4" s="143" t="s">
        <v>3007</v>
      </c>
      <c r="L4" s="77"/>
      <c r="M4" s="77"/>
      <c r="N4" s="77"/>
      <c r="O4" s="77"/>
      <c r="P4" s="77"/>
    </row>
    <row r="5" spans="1:16" ht="63.75" customHeight="1" x14ac:dyDescent="0.2">
      <c r="A5" s="144">
        <v>1</v>
      </c>
      <c r="B5" s="145" t="str">
        <f t="shared" ref="B5:B13" si="1">IF(E5=1,"Pogreška",IF(F5=1,"Provjera","O.K."))</f>
        <v>O.K.</v>
      </c>
      <c r="C5" s="146" t="s">
        <v>3008</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3009</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3010</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3011</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3012</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3013</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3014</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3015</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3016</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3017</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3018</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3019</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3020</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3021</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3022</v>
      </c>
      <c r="B19" s="385"/>
      <c r="C19" s="386"/>
      <c r="D19" s="134"/>
      <c r="E19" s="77">
        <f>SUM(E20:E274)</f>
        <v>0</v>
      </c>
      <c r="F19" s="77">
        <f>SUM(F20:F274)</f>
        <v>9</v>
      </c>
      <c r="G19" s="77"/>
      <c r="H19" s="77"/>
      <c r="I19" s="77"/>
      <c r="J19" s="77"/>
      <c r="K19" s="77"/>
      <c r="L19" s="77"/>
      <c r="M19" s="77"/>
      <c r="N19" s="77"/>
      <c r="O19" s="77"/>
      <c r="P19" s="77"/>
    </row>
    <row r="20" spans="1:16" ht="22.5" x14ac:dyDescent="0.2">
      <c r="A20" s="144">
        <v>1</v>
      </c>
      <c r="B20" s="145" t="str">
        <f>IF(E20=1,"Pogreška",IF(F20=1,"Provjera","O.K."))</f>
        <v>O.K.</v>
      </c>
      <c r="C20" s="127" t="s">
        <v>3023</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3024</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3025</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3026</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3027</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3028</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3029</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3030</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3031</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3032</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3033</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3034</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3035</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3036</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3037</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3038</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3039</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3040</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3041</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3042</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3043</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3044</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3045</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3046</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3047</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3048</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3049</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3050</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3051</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3052</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3053</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3054</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3055</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3056</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3057</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3058</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3059</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3060</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3061</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3062</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3063</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3064</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3065</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3066</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3067</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3068</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3069</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3070</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3071</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3072</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3073</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3074</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3075</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3076</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3077</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3078</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3079</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3080</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3081</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3082</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3083</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3084</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3085</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3086</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3087</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3088</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3089</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3090</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3091</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3092</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3093</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3094</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3095</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3096</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3097</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3098</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3099</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3100</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3101</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3102</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3103</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3104</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3105</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3106</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3107</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3108</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3109</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3110</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3111</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3112</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3113</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3114</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3115</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3116</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3117</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3118</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3119</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3120</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3121</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3122</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3123</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3124</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3125</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3126</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3127</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3128</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3129</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3130</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3131</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3132</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3133</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3134</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3135</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3136</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3137</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3138</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3139</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3140</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3141</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3142</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3143</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3144</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3145</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3146</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3147</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3148</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3149</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3150</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3151</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3152</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3153</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3154</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3155</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3156</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3157</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3158</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3159</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3160</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3161</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3162</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3163</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3164</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3165</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3166</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3167</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3168</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3169</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3170</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3171</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3172</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3173</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3174</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3175</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3176</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3177</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3178</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3179</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3180</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3181</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3182</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3183</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3184</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3185</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3186</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3187</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3188</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3189</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3190</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3191</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3192</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3193</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3194</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3195</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3196</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3197</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3198</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3199</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3200</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3201</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3202</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3203</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3204</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3205</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3206</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3207</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3208</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3209</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3210</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3211</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3212</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3213</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3214</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3215</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Provjera</v>
      </c>
      <c r="C213" s="129" t="s">
        <v>3216</v>
      </c>
      <c r="D213" s="134"/>
      <c r="E213" s="77">
        <f t="shared" si="20"/>
        <v>0</v>
      </c>
      <c r="F213" s="77">
        <f t="shared" ref="F213:F274" si="21">MAX(L213:O213)</f>
        <v>1</v>
      </c>
      <c r="G213" s="77"/>
      <c r="H213" s="77"/>
      <c r="I213" s="77"/>
      <c r="J213" s="77"/>
      <c r="K213" s="77"/>
      <c r="L213" s="77">
        <f>IF(AND('PR-RAS'!D24&gt;0,'PR-RAS'!D658=0),1,0)</f>
        <v>1</v>
      </c>
      <c r="M213" s="77">
        <f>IF(AND('PR-RAS'!E24&gt;0,'PR-RAS'!E658=0),1,0)</f>
        <v>1</v>
      </c>
      <c r="N213" s="77"/>
      <c r="O213" s="77"/>
      <c r="P213" s="77"/>
    </row>
    <row r="214" spans="1:16" ht="30" customHeight="1" x14ac:dyDescent="0.2">
      <c r="A214" s="144">
        <v>177</v>
      </c>
      <c r="B214" s="145" t="str">
        <f t="shared" si="19"/>
        <v>O.K.</v>
      </c>
      <c r="C214" s="129" t="s">
        <v>3217</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3218</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3219</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2">
      <c r="A217" s="144">
        <v>180</v>
      </c>
      <c r="B217" s="145" t="str">
        <f t="shared" si="19"/>
        <v>Provjera</v>
      </c>
      <c r="C217" s="129" t="s">
        <v>3220</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
      <c r="A218" s="144">
        <v>181</v>
      </c>
      <c r="B218" s="145" t="str">
        <f t="shared" si="19"/>
        <v>Provjera</v>
      </c>
      <c r="C218" s="129" t="s">
        <v>3221</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Provjera</v>
      </c>
      <c r="C219" s="129" t="s">
        <v>3222</v>
      </c>
      <c r="D219" s="134"/>
      <c r="E219" s="77">
        <f t="shared" si="20"/>
        <v>0</v>
      </c>
      <c r="F219" s="77">
        <f t="shared" si="21"/>
        <v>1</v>
      </c>
      <c r="G219" s="77"/>
      <c r="H219" s="77"/>
      <c r="I219" s="77"/>
      <c r="J219" s="77"/>
      <c r="K219" s="77"/>
      <c r="L219" s="77">
        <f>IF(AND('PR-RAS'!D184&gt;0,SUM('PR-RAS'!D721:D723)=0),1,0)</f>
        <v>1</v>
      </c>
      <c r="M219" s="77">
        <f>IF(AND('PR-RAS'!E184&gt;0,SUM('PR-RAS'!E721:E723)=0),1,0)</f>
        <v>1</v>
      </c>
      <c r="N219" s="77"/>
      <c r="O219" s="77"/>
      <c r="P219" s="77"/>
    </row>
    <row r="220" spans="1:16" ht="30" customHeight="1" x14ac:dyDescent="0.2">
      <c r="A220" s="144">
        <v>183</v>
      </c>
      <c r="B220" s="145" t="str">
        <f t="shared" si="19"/>
        <v>Provjera</v>
      </c>
      <c r="C220" s="129" t="s">
        <v>3223</v>
      </c>
      <c r="D220" s="134"/>
      <c r="E220" s="77">
        <f t="shared" si="20"/>
        <v>0</v>
      </c>
      <c r="F220" s="77">
        <f t="shared" si="21"/>
        <v>1</v>
      </c>
      <c r="G220" s="77"/>
      <c r="H220" s="77"/>
      <c r="I220" s="77"/>
      <c r="J220" s="77"/>
      <c r="K220" s="77"/>
      <c r="L220" s="77">
        <f>IF(AND('PR-RAS'!D186&gt;0,'PR-RAS'!D724=0),1,0)</f>
        <v>1</v>
      </c>
      <c r="M220" s="77">
        <f>IF(AND('PR-RAS'!E186&gt;0,'PR-RAS'!E724=0),1,0)</f>
        <v>0</v>
      </c>
      <c r="N220" s="77"/>
      <c r="O220" s="77"/>
      <c r="P220" s="77"/>
    </row>
    <row r="221" spans="1:16" ht="30" customHeight="1" x14ac:dyDescent="0.2">
      <c r="A221" s="144">
        <v>184</v>
      </c>
      <c r="B221" s="145" t="str">
        <f t="shared" si="19"/>
        <v>Provjera</v>
      </c>
      <c r="C221" s="129" t="s">
        <v>3224</v>
      </c>
      <c r="D221" s="134"/>
      <c r="E221" s="77">
        <f t="shared" si="20"/>
        <v>0</v>
      </c>
      <c r="F221" s="77">
        <f t="shared" si="21"/>
        <v>1</v>
      </c>
      <c r="G221" s="77"/>
      <c r="H221" s="77"/>
      <c r="I221" s="77"/>
      <c r="J221" s="77"/>
      <c r="K221" s="77"/>
      <c r="L221" s="77">
        <f>IF(AND('PR-RAS'!D189&gt;0,'PR-RAS'!D725=0),1,0)</f>
        <v>1</v>
      </c>
      <c r="M221" s="77">
        <f>IF(AND('PR-RAS'!E189&gt;0,'PR-RAS'!E725=0),1,0)</f>
        <v>0</v>
      </c>
      <c r="N221" s="77"/>
      <c r="O221" s="77"/>
      <c r="P221" s="77"/>
    </row>
    <row r="222" spans="1:16" ht="30" customHeight="1" x14ac:dyDescent="0.2">
      <c r="A222" s="144">
        <v>185</v>
      </c>
      <c r="B222" s="145" t="str">
        <f t="shared" si="19"/>
        <v>O.K.</v>
      </c>
      <c r="C222" s="129" t="s">
        <v>3225</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3226</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3227</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3228</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3229</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3230</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3231</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3232</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3233</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3234</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3235</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3236</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3237</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3238</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3239</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3240</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3241</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3242</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3243</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3244</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3245</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3246</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3247</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3248</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3249</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3250</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3251</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3252</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3253</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3254</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3255</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3256</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3257</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3258</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3259</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3260</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3261</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3262</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3263</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3264</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3265</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3266</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3267</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3268</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3269</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3270</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3271</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3272</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3273</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3274</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3275</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3276</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3277</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3278</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3279</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3280</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3281</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3282</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3283</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3284</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3285</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3286</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3287</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3288</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3289</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3290</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3291</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3292</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3293</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3294</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3295</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3296</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3295</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3297</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3295</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3298</v>
      </c>
    </row>
    <row r="1431" spans="10:12" ht="15.75" customHeight="1" x14ac:dyDescent="0.2"/>
    <row r="1432" spans="10:12" ht="15" customHeight="1" x14ac:dyDescent="0.2">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3299</v>
      </c>
      <c r="B1" s="398"/>
      <c r="C1" s="398"/>
      <c r="D1" s="295"/>
    </row>
    <row r="2" spans="1:17" ht="33" customHeight="1" x14ac:dyDescent="0.2">
      <c r="A2" s="399" t="s">
        <v>3300</v>
      </c>
      <c r="B2" s="400"/>
      <c r="C2" s="395"/>
      <c r="D2" s="4"/>
      <c r="E2" s="4"/>
      <c r="F2" s="4"/>
      <c r="G2" s="4"/>
      <c r="H2" s="4"/>
      <c r="I2" s="4"/>
      <c r="J2" s="4"/>
      <c r="K2" s="4"/>
      <c r="L2" s="4"/>
      <c r="M2" s="4"/>
      <c r="N2" s="4"/>
      <c r="O2" s="4"/>
      <c r="P2" s="4"/>
      <c r="Q2" s="4"/>
    </row>
    <row r="3" spans="1:17" ht="18.75" customHeight="1" x14ac:dyDescent="0.2">
      <c r="A3" s="43" t="s">
        <v>3301</v>
      </c>
      <c r="B3" s="401" t="s">
        <v>3302</v>
      </c>
      <c r="C3" s="395"/>
      <c r="D3" s="4"/>
      <c r="E3" s="4"/>
      <c r="F3" s="4"/>
      <c r="G3" s="4"/>
      <c r="H3" s="4"/>
      <c r="I3" s="4"/>
      <c r="J3" s="4"/>
      <c r="K3" s="4"/>
      <c r="L3" s="4"/>
      <c r="M3" s="4"/>
      <c r="N3" s="4"/>
      <c r="O3" s="4"/>
      <c r="P3" s="4"/>
      <c r="Q3" s="4"/>
    </row>
    <row r="4" spans="1:17" ht="37.5" hidden="1" customHeight="1" x14ac:dyDescent="0.2">
      <c r="A4" s="44" t="s">
        <v>3303</v>
      </c>
      <c r="B4" s="394" t="s">
        <v>3304</v>
      </c>
      <c r="C4" s="395"/>
      <c r="D4" s="4"/>
      <c r="E4" s="4"/>
      <c r="F4" s="4"/>
      <c r="G4" s="4"/>
      <c r="H4" s="4"/>
      <c r="I4" s="4"/>
      <c r="J4" s="4"/>
      <c r="K4" s="4"/>
      <c r="L4" s="4"/>
      <c r="M4" s="4"/>
      <c r="N4" s="4"/>
      <c r="O4" s="4"/>
      <c r="P4" s="4"/>
      <c r="Q4" s="4"/>
    </row>
    <row r="5" spans="1:17" ht="48" hidden="1" customHeight="1" x14ac:dyDescent="0.2">
      <c r="A5" s="44" t="s">
        <v>3303</v>
      </c>
      <c r="B5" s="394" t="s">
        <v>3305</v>
      </c>
      <c r="C5" s="395"/>
      <c r="D5" s="4"/>
      <c r="E5" s="4"/>
      <c r="F5" s="4"/>
      <c r="G5" s="4"/>
      <c r="H5" s="4"/>
      <c r="I5" s="4"/>
      <c r="J5" s="4"/>
      <c r="K5" s="4"/>
      <c r="L5" s="4"/>
      <c r="M5" s="4"/>
      <c r="N5" s="4"/>
      <c r="O5" s="4"/>
      <c r="P5" s="4"/>
      <c r="Q5" s="4"/>
    </row>
    <row r="6" spans="1:17" ht="59.25" hidden="1" customHeight="1" x14ac:dyDescent="0.2">
      <c r="A6" s="44" t="s">
        <v>3303</v>
      </c>
      <c r="B6" s="394" t="s">
        <v>3306</v>
      </c>
      <c r="C6" s="395"/>
      <c r="D6" s="4"/>
      <c r="E6" s="4"/>
      <c r="F6" s="4"/>
      <c r="G6" s="4"/>
      <c r="H6" s="4"/>
      <c r="I6" s="4"/>
      <c r="J6" s="4"/>
      <c r="K6" s="4"/>
      <c r="L6" s="4"/>
      <c r="M6" s="4"/>
      <c r="N6" s="4"/>
      <c r="O6" s="4"/>
      <c r="P6" s="4"/>
      <c r="Q6" s="4"/>
    </row>
    <row r="7" spans="1:17" ht="48" hidden="1" customHeight="1" x14ac:dyDescent="0.2">
      <c r="A7" s="44" t="s">
        <v>3307</v>
      </c>
      <c r="B7" s="394" t="s">
        <v>3308</v>
      </c>
      <c r="C7" s="395"/>
      <c r="D7" s="4"/>
      <c r="E7" s="4"/>
      <c r="F7" s="4"/>
      <c r="G7" s="4"/>
      <c r="H7" s="4"/>
      <c r="I7" s="4"/>
      <c r="J7" s="4"/>
      <c r="K7" s="4"/>
      <c r="L7" s="4"/>
      <c r="M7" s="4"/>
      <c r="N7" s="4"/>
      <c r="O7" s="4"/>
      <c r="P7" s="4"/>
      <c r="Q7" s="4"/>
    </row>
    <row r="8" spans="1:17" ht="41.25" hidden="1" customHeight="1" x14ac:dyDescent="0.2">
      <c r="A8" s="44" t="s">
        <v>3309</v>
      </c>
      <c r="B8" s="394" t="s">
        <v>3310</v>
      </c>
      <c r="C8" s="395"/>
      <c r="D8" s="4"/>
      <c r="E8" s="4"/>
      <c r="F8" s="4"/>
      <c r="G8" s="4"/>
      <c r="H8" s="4"/>
      <c r="I8" s="4"/>
      <c r="J8" s="4"/>
      <c r="K8" s="4"/>
      <c r="L8" s="4"/>
      <c r="M8" s="4"/>
      <c r="N8" s="4"/>
      <c r="O8" s="4"/>
      <c r="P8" s="4"/>
      <c r="Q8" s="4"/>
    </row>
    <row r="9" spans="1:17" ht="59.25" hidden="1" customHeight="1" x14ac:dyDescent="0.2">
      <c r="A9" s="44" t="s">
        <v>3311</v>
      </c>
      <c r="B9" s="394" t="s">
        <v>3312</v>
      </c>
      <c r="C9" s="395"/>
      <c r="D9" s="4"/>
      <c r="E9" s="4"/>
      <c r="F9" s="4"/>
      <c r="G9" s="4"/>
      <c r="H9" s="4"/>
      <c r="I9" s="4"/>
      <c r="J9" s="4"/>
      <c r="K9" s="4"/>
      <c r="L9" s="4"/>
      <c r="M9" s="4"/>
      <c r="N9" s="4"/>
      <c r="O9" s="4"/>
      <c r="P9" s="4"/>
      <c r="Q9" s="4"/>
    </row>
    <row r="10" spans="1:17" ht="61.5" hidden="1" customHeight="1" x14ac:dyDescent="0.2">
      <c r="A10" s="44" t="s">
        <v>3311</v>
      </c>
      <c r="B10" s="394" t="s">
        <v>3313</v>
      </c>
      <c r="C10" s="395"/>
      <c r="D10" s="4"/>
      <c r="E10" s="4"/>
      <c r="F10" s="4"/>
      <c r="G10" s="4"/>
      <c r="H10" s="4"/>
      <c r="I10" s="4"/>
      <c r="J10" s="4"/>
      <c r="K10" s="4"/>
      <c r="L10" s="4"/>
      <c r="M10" s="4"/>
      <c r="N10" s="4"/>
      <c r="O10" s="4"/>
      <c r="P10" s="4"/>
      <c r="Q10" s="4"/>
    </row>
    <row r="11" spans="1:17" ht="43.5" hidden="1" customHeight="1" x14ac:dyDescent="0.2">
      <c r="A11" s="44" t="s">
        <v>3311</v>
      </c>
      <c r="B11" s="394" t="s">
        <v>3314</v>
      </c>
      <c r="C11" s="395"/>
      <c r="D11" s="4"/>
      <c r="E11" s="4"/>
      <c r="F11" s="4"/>
      <c r="G11" s="4"/>
      <c r="H11" s="4"/>
      <c r="I11" s="4"/>
      <c r="J11" s="4"/>
      <c r="K11" s="4"/>
      <c r="L11" s="4"/>
      <c r="M11" s="4"/>
      <c r="N11" s="4"/>
      <c r="O11" s="4"/>
      <c r="P11" s="4"/>
      <c r="Q11" s="4"/>
    </row>
    <row r="12" spans="1:17" ht="27.75" hidden="1" customHeight="1" x14ac:dyDescent="0.2">
      <c r="A12" s="44" t="s">
        <v>3315</v>
      </c>
      <c r="B12" s="394" t="s">
        <v>3316</v>
      </c>
      <c r="C12" s="395"/>
      <c r="D12" s="4"/>
      <c r="E12" s="4"/>
      <c r="F12" s="4"/>
      <c r="G12" s="4"/>
      <c r="H12" s="4"/>
      <c r="I12" s="4"/>
      <c r="J12" s="4"/>
      <c r="K12" s="4"/>
      <c r="L12" s="4"/>
      <c r="M12" s="4"/>
      <c r="N12" s="4"/>
      <c r="O12" s="4"/>
      <c r="P12" s="4"/>
      <c r="Q12" s="4"/>
    </row>
    <row r="13" spans="1:17" ht="27.75" hidden="1" customHeight="1" x14ac:dyDescent="0.2">
      <c r="A13" s="44" t="s">
        <v>3317</v>
      </c>
      <c r="B13" s="394" t="s">
        <v>3318</v>
      </c>
      <c r="C13" s="395"/>
      <c r="D13" s="4"/>
      <c r="E13" s="4"/>
      <c r="F13" s="4"/>
      <c r="G13" s="4"/>
      <c r="H13" s="4"/>
      <c r="I13" s="4"/>
      <c r="J13" s="4"/>
      <c r="K13" s="4"/>
      <c r="L13" s="4"/>
      <c r="M13" s="4"/>
      <c r="N13" s="4"/>
      <c r="O13" s="4"/>
      <c r="P13" s="4"/>
      <c r="Q13" s="4"/>
    </row>
    <row r="14" spans="1:17" ht="45.75" hidden="1" customHeight="1" x14ac:dyDescent="0.2">
      <c r="A14" s="44" t="s">
        <v>3319</v>
      </c>
      <c r="B14" s="394" t="s">
        <v>3320</v>
      </c>
      <c r="C14" s="395"/>
      <c r="D14" s="4"/>
      <c r="E14" s="4"/>
      <c r="F14" s="4"/>
      <c r="G14" s="4"/>
      <c r="H14" s="4"/>
      <c r="I14" s="4"/>
      <c r="J14" s="4"/>
      <c r="K14" s="4"/>
      <c r="L14" s="4"/>
      <c r="M14" s="4"/>
      <c r="N14" s="4"/>
      <c r="O14" s="4"/>
      <c r="P14" s="4"/>
      <c r="Q14" s="4"/>
    </row>
    <row r="15" spans="1:17" ht="45.75" hidden="1" customHeight="1" x14ac:dyDescent="0.2">
      <c r="A15" s="44" t="s">
        <v>3321</v>
      </c>
      <c r="B15" s="394" t="s">
        <v>3322</v>
      </c>
      <c r="C15" s="395"/>
      <c r="D15" s="4"/>
      <c r="E15" s="4"/>
      <c r="F15" s="4"/>
      <c r="G15" s="4"/>
      <c r="H15" s="4"/>
      <c r="I15" s="4"/>
      <c r="J15" s="4"/>
      <c r="K15" s="4"/>
      <c r="L15" s="4"/>
      <c r="M15" s="4"/>
      <c r="N15" s="4"/>
      <c r="O15" s="4"/>
      <c r="P15" s="4"/>
      <c r="Q15" s="4"/>
    </row>
    <row r="16" spans="1:17" ht="51" hidden="1" customHeight="1" x14ac:dyDescent="0.2">
      <c r="A16" s="44" t="s">
        <v>3323</v>
      </c>
      <c r="B16" s="394" t="s">
        <v>3324</v>
      </c>
      <c r="C16" s="395"/>
      <c r="D16" s="4"/>
      <c r="E16" s="4"/>
      <c r="F16" s="4"/>
      <c r="G16" s="4"/>
      <c r="H16" s="4"/>
      <c r="I16" s="4"/>
      <c r="J16" s="4"/>
      <c r="K16" s="4"/>
      <c r="L16" s="4"/>
      <c r="M16" s="4"/>
      <c r="N16" s="4"/>
      <c r="O16" s="4"/>
      <c r="P16" s="4"/>
      <c r="Q16" s="4"/>
    </row>
    <row r="17" spans="1:17" ht="27.75" hidden="1" customHeight="1" x14ac:dyDescent="0.2">
      <c r="A17" s="44" t="s">
        <v>3325</v>
      </c>
      <c r="B17" s="394" t="s">
        <v>3326</v>
      </c>
      <c r="C17" s="395"/>
      <c r="D17" s="4"/>
      <c r="E17" s="4"/>
      <c r="F17" s="4"/>
      <c r="G17" s="4"/>
      <c r="H17" s="4"/>
      <c r="I17" s="4"/>
      <c r="J17" s="4"/>
      <c r="K17" s="4"/>
      <c r="L17" s="4"/>
      <c r="M17" s="4"/>
      <c r="N17" s="4"/>
      <c r="O17" s="4"/>
      <c r="P17" s="4"/>
      <c r="Q17" s="4"/>
    </row>
    <row r="18" spans="1:17" ht="27.75" hidden="1" customHeight="1" x14ac:dyDescent="0.2">
      <c r="A18" s="44" t="s">
        <v>3327</v>
      </c>
      <c r="B18" s="394" t="s">
        <v>3328</v>
      </c>
      <c r="C18" s="395"/>
      <c r="D18" s="4"/>
      <c r="E18" s="4"/>
      <c r="F18" s="4"/>
      <c r="G18" s="4"/>
      <c r="H18" s="4"/>
      <c r="I18" s="4"/>
      <c r="J18" s="4"/>
      <c r="K18" s="4"/>
      <c r="L18" s="4"/>
      <c r="M18" s="4"/>
      <c r="N18" s="4"/>
      <c r="O18" s="4"/>
      <c r="P18" s="4"/>
      <c r="Q18" s="4"/>
    </row>
    <row r="19" spans="1:17" ht="45" hidden="1" customHeight="1" x14ac:dyDescent="0.2">
      <c r="A19" s="44" t="s">
        <v>3327</v>
      </c>
      <c r="B19" s="394" t="s">
        <v>3329</v>
      </c>
      <c r="C19" s="395"/>
      <c r="D19" s="4"/>
      <c r="E19" s="4"/>
      <c r="F19" s="4"/>
      <c r="G19" s="4"/>
      <c r="H19" s="4"/>
      <c r="I19" s="4"/>
      <c r="J19" s="4"/>
      <c r="K19" s="4"/>
      <c r="L19" s="4"/>
      <c r="M19" s="4"/>
      <c r="N19" s="4"/>
      <c r="O19" s="4"/>
      <c r="P19" s="4"/>
      <c r="Q19" s="4"/>
    </row>
    <row r="20" spans="1:17" ht="45" hidden="1" customHeight="1" x14ac:dyDescent="0.2">
      <c r="A20" s="44" t="s">
        <v>3330</v>
      </c>
      <c r="B20" s="394" t="s">
        <v>3331</v>
      </c>
      <c r="C20" s="395"/>
      <c r="D20" s="4"/>
      <c r="E20" s="4"/>
      <c r="F20" s="4"/>
      <c r="G20" s="4"/>
      <c r="H20" s="4"/>
      <c r="I20" s="4"/>
      <c r="J20" s="4"/>
      <c r="K20" s="4"/>
      <c r="L20" s="4"/>
      <c r="M20" s="4"/>
      <c r="N20" s="4"/>
      <c r="O20" s="4"/>
      <c r="P20" s="4"/>
      <c r="Q20" s="4"/>
    </row>
    <row r="21" spans="1:17" ht="30" hidden="1" customHeight="1" x14ac:dyDescent="0.2">
      <c r="A21" s="44" t="s">
        <v>3332</v>
      </c>
      <c r="B21" s="394" t="s">
        <v>3333</v>
      </c>
      <c r="C21" s="395"/>
      <c r="D21" s="4"/>
      <c r="E21" s="4"/>
      <c r="F21" s="4"/>
      <c r="G21" s="4"/>
      <c r="H21" s="4"/>
      <c r="I21" s="4"/>
      <c r="J21" s="4"/>
      <c r="K21" s="4"/>
      <c r="L21" s="4"/>
      <c r="M21" s="4"/>
      <c r="N21" s="4"/>
      <c r="O21" s="4"/>
      <c r="P21" s="4"/>
      <c r="Q21" s="4"/>
    </row>
    <row r="22" spans="1:17" ht="30" hidden="1" customHeight="1" x14ac:dyDescent="0.2">
      <c r="A22" s="44" t="s">
        <v>3334</v>
      </c>
      <c r="B22" s="394" t="s">
        <v>3335</v>
      </c>
      <c r="C22" s="395"/>
      <c r="D22" s="4"/>
      <c r="E22" s="4"/>
      <c r="F22" s="4"/>
      <c r="G22" s="4"/>
      <c r="H22" s="4"/>
      <c r="I22" s="4"/>
      <c r="J22" s="4"/>
      <c r="K22" s="4"/>
      <c r="L22" s="4"/>
      <c r="M22" s="4"/>
      <c r="N22" s="4"/>
      <c r="O22" s="4"/>
      <c r="P22" s="4"/>
      <c r="Q22" s="4"/>
    </row>
    <row r="23" spans="1:17" ht="30" hidden="1" customHeight="1" x14ac:dyDescent="0.2">
      <c r="A23" s="44" t="s">
        <v>3336</v>
      </c>
      <c r="B23" s="394" t="s">
        <v>3337</v>
      </c>
      <c r="C23" s="395"/>
      <c r="D23" s="4"/>
      <c r="E23" s="4"/>
      <c r="F23" s="4"/>
      <c r="G23" s="4"/>
      <c r="H23" s="4"/>
      <c r="I23" s="4"/>
      <c r="J23" s="4"/>
      <c r="K23" s="4"/>
      <c r="L23" s="4"/>
      <c r="M23" s="4"/>
      <c r="N23" s="4"/>
      <c r="O23" s="4"/>
      <c r="P23" s="4"/>
      <c r="Q23" s="4"/>
    </row>
    <row r="24" spans="1:17" ht="30" hidden="1" customHeight="1" x14ac:dyDescent="0.2">
      <c r="A24" s="44" t="s">
        <v>3338</v>
      </c>
      <c r="B24" s="394" t="s">
        <v>3339</v>
      </c>
      <c r="C24" s="395"/>
      <c r="D24" s="4"/>
      <c r="E24" s="4"/>
      <c r="F24" s="4"/>
      <c r="G24" s="4"/>
      <c r="H24" s="4"/>
      <c r="I24" s="4"/>
      <c r="J24" s="4"/>
      <c r="K24" s="4"/>
      <c r="L24" s="4"/>
      <c r="M24" s="4"/>
      <c r="N24" s="4"/>
      <c r="O24" s="4"/>
      <c r="P24" s="4"/>
      <c r="Q24" s="4"/>
    </row>
    <row r="25" spans="1:17" ht="30" hidden="1" customHeight="1" x14ac:dyDescent="0.2">
      <c r="A25" s="44" t="s">
        <v>3340</v>
      </c>
      <c r="B25" s="394" t="s">
        <v>3341</v>
      </c>
      <c r="C25" s="395"/>
      <c r="D25" s="4"/>
      <c r="E25" s="4"/>
      <c r="F25" s="4"/>
      <c r="G25" s="4"/>
      <c r="H25" s="4"/>
      <c r="I25" s="4"/>
      <c r="J25" s="4"/>
      <c r="K25" s="4"/>
      <c r="L25" s="4"/>
      <c r="M25" s="4"/>
      <c r="N25" s="4"/>
      <c r="O25" s="4"/>
      <c r="P25" s="4"/>
      <c r="Q25" s="4"/>
    </row>
    <row r="26" spans="1:17" ht="30" hidden="1" customHeight="1" x14ac:dyDescent="0.2">
      <c r="A26" s="44" t="s">
        <v>3342</v>
      </c>
      <c r="B26" s="394" t="s">
        <v>3343</v>
      </c>
      <c r="C26" s="395"/>
      <c r="D26" s="4"/>
      <c r="E26" s="4"/>
      <c r="F26" s="4"/>
      <c r="G26" s="4"/>
      <c r="H26" s="4"/>
      <c r="I26" s="4"/>
      <c r="J26" s="4"/>
      <c r="K26" s="4"/>
      <c r="L26" s="4"/>
      <c r="M26" s="4"/>
      <c r="N26" s="4"/>
      <c r="O26" s="4"/>
      <c r="P26" s="4"/>
      <c r="Q26" s="4"/>
    </row>
    <row r="27" spans="1:17" ht="70.5" hidden="1" customHeight="1" x14ac:dyDescent="0.2">
      <c r="A27" s="44" t="s">
        <v>3344</v>
      </c>
      <c r="B27" s="394" t="s">
        <v>3345</v>
      </c>
      <c r="C27" s="395"/>
      <c r="D27" s="4"/>
      <c r="E27" s="4"/>
      <c r="F27" s="4"/>
      <c r="G27" s="4"/>
      <c r="H27" s="4"/>
      <c r="I27" s="4"/>
      <c r="J27" s="4"/>
      <c r="K27" s="4"/>
      <c r="L27" s="4"/>
      <c r="M27" s="4"/>
      <c r="N27" s="4"/>
      <c r="O27" s="4"/>
      <c r="P27" s="4"/>
      <c r="Q27" s="4"/>
    </row>
    <row r="28" spans="1:17" ht="48" hidden="1" customHeight="1" x14ac:dyDescent="0.2">
      <c r="A28" s="44" t="s">
        <v>3346</v>
      </c>
      <c r="B28" s="394" t="s">
        <v>3347</v>
      </c>
      <c r="C28" s="395"/>
      <c r="D28" s="4"/>
      <c r="E28" s="4"/>
      <c r="F28" s="4"/>
      <c r="G28" s="4"/>
      <c r="H28" s="4"/>
      <c r="I28" s="4"/>
      <c r="J28" s="4"/>
      <c r="K28" s="4"/>
      <c r="L28" s="4"/>
      <c r="M28" s="4"/>
      <c r="N28" s="4"/>
      <c r="O28" s="4"/>
      <c r="P28" s="4"/>
      <c r="Q28" s="4"/>
    </row>
    <row r="29" spans="1:17" ht="100.5" hidden="1" customHeight="1" x14ac:dyDescent="0.2">
      <c r="A29" s="44" t="s">
        <v>3348</v>
      </c>
      <c r="B29" s="394" t="s">
        <v>3349</v>
      </c>
      <c r="C29" s="395"/>
      <c r="D29" s="4"/>
      <c r="E29" s="4"/>
      <c r="F29" s="4"/>
      <c r="G29" s="4"/>
      <c r="H29" s="4"/>
      <c r="I29" s="4"/>
      <c r="J29" s="4"/>
      <c r="K29" s="4"/>
      <c r="L29" s="4"/>
      <c r="M29" s="4"/>
      <c r="N29" s="4"/>
      <c r="O29" s="4"/>
      <c r="P29" s="4"/>
      <c r="Q29" s="4"/>
    </row>
    <row r="30" spans="1:17" ht="45" hidden="1" customHeight="1" x14ac:dyDescent="0.2">
      <c r="A30" s="44" t="s">
        <v>3350</v>
      </c>
      <c r="B30" s="394" t="s">
        <v>3351</v>
      </c>
      <c r="C30" s="395"/>
      <c r="D30" s="4"/>
      <c r="E30" s="4"/>
      <c r="F30" s="4"/>
      <c r="G30" s="4"/>
      <c r="H30" s="4"/>
      <c r="I30" s="4"/>
      <c r="J30" s="4"/>
      <c r="K30" s="4"/>
      <c r="L30" s="4"/>
      <c r="M30" s="4"/>
      <c r="N30" s="4"/>
      <c r="O30" s="4"/>
      <c r="P30" s="4"/>
      <c r="Q30" s="4"/>
    </row>
    <row r="31" spans="1:17" ht="45" hidden="1" customHeight="1" x14ac:dyDescent="0.2">
      <c r="A31" s="44" t="s">
        <v>3352</v>
      </c>
      <c r="B31" s="394" t="s">
        <v>3353</v>
      </c>
      <c r="C31" s="395"/>
      <c r="D31" s="4"/>
      <c r="E31" s="4"/>
      <c r="F31" s="4"/>
      <c r="G31" s="4"/>
      <c r="H31" s="4"/>
      <c r="I31" s="4"/>
      <c r="J31" s="4"/>
      <c r="K31" s="4"/>
      <c r="L31" s="4"/>
      <c r="M31" s="4"/>
      <c r="N31" s="4"/>
      <c r="O31" s="4"/>
      <c r="P31" s="4"/>
      <c r="Q31" s="4"/>
    </row>
    <row r="32" spans="1:17" ht="45" hidden="1" customHeight="1" x14ac:dyDescent="0.2">
      <c r="A32" s="44" t="s">
        <v>3354</v>
      </c>
      <c r="B32" s="394" t="s">
        <v>3355</v>
      </c>
      <c r="C32" s="395"/>
      <c r="D32" s="4"/>
      <c r="E32" s="4"/>
      <c r="F32" s="4"/>
      <c r="G32" s="4"/>
      <c r="H32" s="4"/>
      <c r="I32" s="4"/>
      <c r="J32" s="4"/>
      <c r="K32" s="4"/>
      <c r="L32" s="4"/>
      <c r="M32" s="4"/>
      <c r="N32" s="4"/>
      <c r="O32" s="4"/>
      <c r="P32" s="4"/>
      <c r="Q32" s="4"/>
    </row>
    <row r="33" spans="1:21" ht="72" hidden="1" customHeight="1" x14ac:dyDescent="0.2">
      <c r="A33" s="44" t="s">
        <v>3356</v>
      </c>
      <c r="B33" s="394" t="s">
        <v>3357</v>
      </c>
      <c r="C33" s="395"/>
      <c r="D33" s="4"/>
      <c r="E33" s="4"/>
      <c r="F33" s="4"/>
      <c r="G33" s="4"/>
      <c r="H33" s="4"/>
      <c r="I33" s="4"/>
      <c r="J33" s="4"/>
      <c r="K33" s="4"/>
      <c r="L33" s="4"/>
      <c r="M33" s="4"/>
      <c r="N33" s="4"/>
      <c r="O33" s="4"/>
      <c r="P33" s="4"/>
      <c r="Q33" s="4"/>
    </row>
    <row r="34" spans="1:21" ht="79.5" hidden="1" customHeight="1" x14ac:dyDescent="0.2">
      <c r="A34" s="44" t="s">
        <v>3358</v>
      </c>
      <c r="B34" s="394" t="s">
        <v>3359</v>
      </c>
      <c r="C34" s="395"/>
      <c r="D34" s="4"/>
      <c r="E34" s="4"/>
      <c r="F34" s="4"/>
      <c r="G34" s="4"/>
      <c r="H34" s="4"/>
      <c r="I34" s="4"/>
      <c r="J34" s="4"/>
      <c r="K34" s="4"/>
      <c r="L34" s="4"/>
      <c r="M34" s="4"/>
      <c r="N34" s="4"/>
      <c r="O34" s="4"/>
      <c r="P34" s="4"/>
      <c r="Q34" s="4"/>
    </row>
    <row r="35" spans="1:21" ht="70.5" hidden="1" customHeight="1" x14ac:dyDescent="0.2">
      <c r="A35" s="44" t="s">
        <v>3360</v>
      </c>
      <c r="B35" s="394" t="s">
        <v>3361</v>
      </c>
      <c r="C35" s="395"/>
      <c r="D35" s="4"/>
      <c r="E35" s="4"/>
      <c r="F35" s="4"/>
      <c r="G35" s="4"/>
      <c r="H35" s="4"/>
      <c r="I35" s="4"/>
      <c r="J35" s="4"/>
      <c r="K35" s="4"/>
      <c r="L35" s="4"/>
      <c r="M35" s="4"/>
      <c r="N35" s="4"/>
      <c r="O35" s="4"/>
      <c r="P35" s="4"/>
      <c r="Q35" s="4"/>
    </row>
    <row r="36" spans="1:21" ht="45.75" hidden="1" customHeight="1" x14ac:dyDescent="0.2">
      <c r="A36" s="44" t="s">
        <v>3362</v>
      </c>
      <c r="B36" s="394" t="s">
        <v>3363</v>
      </c>
      <c r="C36" s="395"/>
      <c r="D36" s="4"/>
      <c r="E36" s="4"/>
      <c r="F36" s="4"/>
      <c r="G36" s="4"/>
      <c r="H36" s="4"/>
      <c r="I36" s="4"/>
      <c r="J36" s="4"/>
      <c r="K36" s="4"/>
      <c r="L36" s="4"/>
      <c r="M36" s="4"/>
      <c r="N36" s="4"/>
      <c r="O36" s="4"/>
      <c r="P36" s="4"/>
      <c r="Q36" s="4"/>
    </row>
    <row r="37" spans="1:21" ht="54.75" hidden="1" customHeight="1" x14ac:dyDescent="0.2">
      <c r="A37" s="44" t="s">
        <v>3364</v>
      </c>
      <c r="B37" s="394" t="s">
        <v>3365</v>
      </c>
      <c r="C37" s="395"/>
      <c r="D37" s="4"/>
      <c r="E37" s="4"/>
      <c r="F37" s="4"/>
      <c r="G37" s="4"/>
      <c r="H37" s="4"/>
      <c r="I37" s="4"/>
      <c r="J37" s="4"/>
      <c r="K37" s="4"/>
      <c r="L37" s="4"/>
      <c r="M37" s="4"/>
      <c r="N37" s="4"/>
      <c r="O37" s="4"/>
      <c r="P37" s="4"/>
      <c r="Q37" s="4"/>
    </row>
    <row r="38" spans="1:21" ht="37.5" hidden="1" customHeight="1" x14ac:dyDescent="0.2">
      <c r="A38" s="44" t="s">
        <v>3366</v>
      </c>
      <c r="B38" s="394" t="s">
        <v>3367</v>
      </c>
      <c r="C38" s="395"/>
      <c r="D38" s="4"/>
      <c r="E38" s="4"/>
      <c r="F38" s="4"/>
      <c r="G38" s="4"/>
      <c r="H38" s="4"/>
      <c r="I38" s="4"/>
      <c r="J38" s="4"/>
      <c r="K38" s="4"/>
      <c r="L38" s="4"/>
      <c r="M38" s="4"/>
      <c r="N38" s="4"/>
      <c r="O38" s="4"/>
      <c r="P38" s="4"/>
      <c r="Q38" s="4"/>
    </row>
    <row r="39" spans="1:21" ht="61.5" hidden="1" customHeight="1" x14ac:dyDescent="0.2">
      <c r="A39" s="44" t="s">
        <v>3368</v>
      </c>
      <c r="B39" s="394" t="s">
        <v>3369</v>
      </c>
      <c r="C39" s="395"/>
      <c r="D39" s="4"/>
      <c r="E39" s="4"/>
      <c r="F39" s="4"/>
      <c r="G39" s="4"/>
      <c r="H39" s="4"/>
      <c r="I39" s="4"/>
      <c r="J39" s="4"/>
      <c r="K39" s="4"/>
      <c r="L39" s="4"/>
      <c r="M39" s="4"/>
      <c r="N39" s="4"/>
      <c r="O39" s="4"/>
      <c r="P39" s="4"/>
      <c r="Q39" s="4"/>
    </row>
    <row r="40" spans="1:21" ht="53.25" hidden="1" customHeight="1" x14ac:dyDescent="0.2">
      <c r="A40" s="44" t="s">
        <v>3370</v>
      </c>
      <c r="B40" s="394" t="s">
        <v>3371</v>
      </c>
      <c r="C40" s="395"/>
      <c r="D40" s="4"/>
      <c r="E40" s="4"/>
      <c r="F40" s="4"/>
      <c r="G40" s="4"/>
      <c r="H40" s="4"/>
      <c r="I40" s="4"/>
      <c r="J40" s="4"/>
      <c r="K40" s="4"/>
      <c r="L40" s="4"/>
      <c r="M40" s="4"/>
      <c r="N40" s="4"/>
      <c r="O40" s="4"/>
      <c r="P40" s="4"/>
      <c r="Q40" s="4"/>
    </row>
    <row r="41" spans="1:21" ht="73.5" hidden="1" customHeight="1" x14ac:dyDescent="0.2">
      <c r="A41" s="44" t="s">
        <v>3372</v>
      </c>
      <c r="B41" s="394" t="s">
        <v>3373</v>
      </c>
      <c r="C41" s="395"/>
      <c r="D41" s="4"/>
      <c r="E41" s="4"/>
      <c r="F41" s="4"/>
      <c r="G41" s="4"/>
      <c r="H41" s="4"/>
      <c r="I41" s="4"/>
      <c r="J41" s="4"/>
      <c r="K41" s="4"/>
      <c r="L41" s="4"/>
      <c r="M41" s="4"/>
      <c r="N41" s="4"/>
      <c r="O41" s="4"/>
      <c r="P41" s="4"/>
      <c r="Q41" s="4"/>
    </row>
    <row r="42" spans="1:21" ht="57.75" hidden="1" customHeight="1" x14ac:dyDescent="0.2">
      <c r="A42" s="44" t="s">
        <v>3374</v>
      </c>
      <c r="B42" s="394" t="s">
        <v>3375</v>
      </c>
      <c r="C42" s="395"/>
      <c r="D42" s="4"/>
      <c r="E42" s="4"/>
      <c r="F42" s="4"/>
      <c r="G42" s="4"/>
      <c r="H42" s="4"/>
      <c r="I42" s="4"/>
      <c r="J42" s="4"/>
      <c r="K42" s="4"/>
      <c r="L42" s="4"/>
      <c r="M42" s="4"/>
      <c r="N42" s="4"/>
      <c r="O42" s="4"/>
      <c r="P42" s="4"/>
      <c r="Q42" s="4"/>
    </row>
    <row r="43" spans="1:21" ht="84" hidden="1" customHeight="1" x14ac:dyDescent="0.2">
      <c r="A43" s="44" t="s">
        <v>3376</v>
      </c>
      <c r="B43" s="394" t="s">
        <v>3377</v>
      </c>
      <c r="C43" s="395"/>
      <c r="D43" s="4"/>
      <c r="E43" s="4"/>
      <c r="F43" s="4"/>
      <c r="G43" s="4"/>
      <c r="H43" s="4"/>
      <c r="I43" s="4"/>
      <c r="J43" s="4"/>
      <c r="K43" s="4"/>
      <c r="L43" s="4"/>
      <c r="M43" s="4"/>
      <c r="N43" s="4"/>
      <c r="O43" s="4"/>
      <c r="P43" s="4"/>
      <c r="Q43" s="4"/>
    </row>
    <row r="44" spans="1:21" ht="48" hidden="1" customHeight="1" x14ac:dyDescent="0.2">
      <c r="A44" s="44" t="s">
        <v>3378</v>
      </c>
      <c r="B44" s="394" t="s">
        <v>3379</v>
      </c>
      <c r="C44" s="395"/>
      <c r="D44" s="4"/>
      <c r="E44" s="4"/>
      <c r="F44" s="4"/>
      <c r="G44" s="4"/>
      <c r="H44" s="4"/>
      <c r="I44" s="4"/>
      <c r="J44" s="4"/>
      <c r="K44" s="4"/>
      <c r="L44" s="4"/>
      <c r="M44" s="4"/>
      <c r="N44" s="4"/>
      <c r="O44" s="4"/>
      <c r="P44" s="4"/>
      <c r="Q44" s="4"/>
    </row>
    <row r="45" spans="1:21" ht="57" hidden="1" customHeight="1" x14ac:dyDescent="0.2">
      <c r="A45" s="44" t="s">
        <v>3380</v>
      </c>
      <c r="B45" s="394" t="s">
        <v>3381</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6" t="s">
        <v>3383</v>
      </c>
      <c r="C46" s="395"/>
      <c r="D46" s="42"/>
      <c r="E46" s="4"/>
      <c r="F46" s="4"/>
      <c r="G46" s="4"/>
      <c r="H46" s="4"/>
      <c r="I46" s="4"/>
      <c r="J46" s="4"/>
      <c r="K46" s="4"/>
      <c r="L46" s="4"/>
      <c r="M46" s="4"/>
      <c r="N46" s="4"/>
      <c r="O46" s="4"/>
      <c r="P46" s="4"/>
      <c r="Q46" s="4"/>
    </row>
    <row r="47" spans="1:21" ht="66" hidden="1" customHeight="1" x14ac:dyDescent="0.2">
      <c r="A47" s="50" t="s">
        <v>3384</v>
      </c>
      <c r="B47" s="397" t="s">
        <v>3385</v>
      </c>
      <c r="C47" s="397"/>
      <c r="D47" s="4"/>
      <c r="E47" s="4"/>
      <c r="F47" s="4"/>
      <c r="G47" s="4"/>
      <c r="H47" s="4"/>
      <c r="I47" s="4"/>
      <c r="J47" s="4"/>
      <c r="K47" s="4"/>
      <c r="L47" s="4"/>
      <c r="M47" s="4"/>
      <c r="N47" s="4"/>
      <c r="O47" s="4"/>
      <c r="P47" s="4"/>
      <c r="Q47" s="4"/>
    </row>
    <row r="48" spans="1:21" ht="123.75" customHeight="1" x14ac:dyDescent="0.2">
      <c r="A48" s="285" t="s">
        <v>3386</v>
      </c>
      <c r="B48" s="393" t="s">
        <v>3387</v>
      </c>
      <c r="C48" s="392"/>
      <c r="D48" s="4"/>
      <c r="E48" s="4"/>
      <c r="F48" s="4"/>
      <c r="G48" s="4"/>
      <c r="H48" s="4"/>
      <c r="I48" s="4"/>
      <c r="J48" s="4"/>
      <c r="K48" s="4"/>
      <c r="L48" s="4"/>
      <c r="M48" s="4"/>
      <c r="N48" s="4"/>
      <c r="O48" s="4"/>
      <c r="P48" s="4"/>
      <c r="Q48" s="4"/>
    </row>
    <row r="49" spans="1:17" s="279" customFormat="1" ht="34.5" customHeight="1" x14ac:dyDescent="0.2">
      <c r="A49" s="285" t="s">
        <v>3388</v>
      </c>
      <c r="B49" s="391" t="s">
        <v>3389</v>
      </c>
      <c r="C49" s="392"/>
      <c r="D49" s="4"/>
      <c r="E49" s="4"/>
      <c r="F49" s="4"/>
      <c r="G49" s="4"/>
      <c r="H49" s="4"/>
      <c r="I49" s="4"/>
      <c r="J49" s="4"/>
      <c r="K49" s="4"/>
      <c r="L49" s="4"/>
      <c r="M49" s="4"/>
      <c r="N49" s="4"/>
      <c r="O49" s="4"/>
      <c r="P49" s="4"/>
      <c r="Q49" s="4"/>
    </row>
    <row r="50" spans="1:17" s="286" customFormat="1" ht="34.5" customHeight="1" x14ac:dyDescent="0.2">
      <c r="A50" s="285" t="s">
        <v>3390</v>
      </c>
      <c r="B50" s="391" t="s">
        <v>3391</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2022-07-11T14:23:27Z</cp:lastPrinted>
  <dcterms:created xsi:type="dcterms:W3CDTF">2022-04-01T05:14:30Z</dcterms:created>
  <dcterms:modified xsi:type="dcterms:W3CDTF">2022-07-11T14:23:28Z</dcterms:modified>
</cp:coreProperties>
</file>